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idahoem/Downloads/FH 25.04/"/>
    </mc:Choice>
  </mc:AlternateContent>
  <xr:revisionPtr revIDLastSave="0" documentId="13_ncr:1_{AE284E29-32C5-AE44-A1FA-7E5EC973BDCB}" xr6:coauthVersionLast="47" xr6:coauthVersionMax="47" xr10:uidLastSave="{00000000-0000-0000-0000-000000000000}"/>
  <bookViews>
    <workbookView xWindow="-560" yWindow="2500" windowWidth="27640" windowHeight="15900" xr2:uid="{7FEA0192-085E-4D4E-B775-A32C646F31F5}"/>
  </bookViews>
  <sheets>
    <sheet name="696 combined" sheetId="1" r:id="rId1"/>
    <sheet name="Shee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DK2" i="1"/>
  <c r="DL2" i="1"/>
  <c r="DZ2" i="1" s="1"/>
  <c r="DM2" i="1"/>
  <c r="DN2" i="1"/>
  <c r="R3" i="1"/>
  <c r="DK3" i="1"/>
  <c r="DL3" i="1"/>
  <c r="DZ3" i="1" s="1"/>
  <c r="DM3" i="1"/>
  <c r="DN3" i="1"/>
  <c r="R4" i="1"/>
  <c r="DK4" i="1"/>
  <c r="DL4" i="1"/>
  <c r="DZ4" i="1" s="1"/>
  <c r="DM4" i="1"/>
  <c r="DN4" i="1"/>
  <c r="R5" i="1"/>
  <c r="DK5" i="1"/>
  <c r="DL5" i="1"/>
  <c r="DZ5" i="1" s="1"/>
  <c r="DM5" i="1"/>
  <c r="DN5" i="1"/>
  <c r="R6" i="1"/>
  <c r="DK6" i="1"/>
  <c r="DL6" i="1"/>
  <c r="DZ6" i="1" s="1"/>
  <c r="DM6" i="1"/>
  <c r="DN6" i="1"/>
  <c r="R7" i="1"/>
  <c r="DK7" i="1"/>
  <c r="DL7" i="1"/>
  <c r="DZ7" i="1" s="1"/>
  <c r="DM7" i="1"/>
  <c r="DN7" i="1"/>
  <c r="R8" i="1"/>
  <c r="DK8" i="1"/>
  <c r="DL8" i="1"/>
  <c r="DZ8" i="1" s="1"/>
  <c r="DM8" i="1"/>
  <c r="DN8" i="1"/>
  <c r="R9" i="1"/>
  <c r="DK9" i="1"/>
  <c r="DL9" i="1"/>
  <c r="DZ9" i="1" s="1"/>
  <c r="DM9" i="1"/>
  <c r="DN9" i="1"/>
  <c r="R10" i="1"/>
  <c r="DK10" i="1"/>
  <c r="DL10" i="1"/>
  <c r="DZ10" i="1" s="1"/>
  <c r="DM10" i="1"/>
  <c r="DN10" i="1"/>
  <c r="R11" i="1"/>
  <c r="DK11" i="1"/>
  <c r="DL11" i="1"/>
  <c r="DZ11" i="1" s="1"/>
  <c r="DM11" i="1"/>
  <c r="DN11" i="1"/>
  <c r="R12" i="1"/>
  <c r="DK12" i="1"/>
  <c r="DL12" i="1"/>
  <c r="DZ12" i="1" s="1"/>
  <c r="DM12" i="1"/>
  <c r="DN12" i="1"/>
  <c r="R13" i="1"/>
  <c r="DK13" i="1"/>
  <c r="DL13" i="1"/>
  <c r="DZ13" i="1" s="1"/>
  <c r="DM13" i="1"/>
  <c r="DN13" i="1"/>
  <c r="R14" i="1"/>
  <c r="DK14" i="1"/>
  <c r="DL14" i="1"/>
  <c r="DZ14" i="1" s="1"/>
  <c r="DM14" i="1"/>
  <c r="DN14" i="1"/>
  <c r="I15" i="1"/>
  <c r="R15" i="1"/>
  <c r="DK15" i="1"/>
  <c r="DL15" i="1"/>
  <c r="DZ15" i="1" s="1"/>
  <c r="DM15" i="1"/>
  <c r="DN15" i="1"/>
  <c r="R16" i="1"/>
  <c r="DK16" i="1"/>
  <c r="DL16" i="1"/>
  <c r="DZ16" i="1" s="1"/>
  <c r="DM16" i="1"/>
  <c r="DN16" i="1"/>
  <c r="R17" i="1"/>
  <c r="DK17" i="1"/>
  <c r="DL17" i="1"/>
  <c r="DZ17" i="1" s="1"/>
  <c r="DM17" i="1"/>
  <c r="DN17" i="1"/>
  <c r="R18" i="1"/>
  <c r="DK18" i="1"/>
  <c r="DL18" i="1"/>
  <c r="DZ18" i="1" s="1"/>
  <c r="DM18" i="1"/>
  <c r="DN18" i="1"/>
  <c r="R19" i="1"/>
  <c r="DK19" i="1"/>
  <c r="DL19" i="1"/>
  <c r="DZ19" i="1" s="1"/>
  <c r="DM19" i="1"/>
  <c r="DN19" i="1"/>
  <c r="R20" i="1"/>
  <c r="DK20" i="1"/>
  <c r="DL20" i="1"/>
  <c r="DZ20" i="1" s="1"/>
  <c r="DM20" i="1"/>
  <c r="DN20" i="1"/>
  <c r="R21" i="1"/>
  <c r="DK21" i="1"/>
  <c r="DL21" i="1"/>
  <c r="DZ21" i="1" s="1"/>
  <c r="DM21" i="1"/>
  <c r="DN21" i="1"/>
  <c r="R22" i="1"/>
  <c r="DK22" i="1"/>
  <c r="DL22" i="1"/>
  <c r="DZ22" i="1" s="1"/>
  <c r="DM22" i="1"/>
  <c r="DN22" i="1"/>
  <c r="R23" i="1"/>
  <c r="DK23" i="1"/>
  <c r="DL23" i="1"/>
  <c r="DZ23" i="1" s="1"/>
  <c r="DM23" i="1"/>
  <c r="DN23" i="1"/>
  <c r="R24" i="1"/>
  <c r="DK24" i="1"/>
  <c r="DL24" i="1"/>
  <c r="DZ24" i="1" s="1"/>
  <c r="DM24" i="1"/>
  <c r="DN24" i="1"/>
  <c r="R25" i="1"/>
  <c r="DK25" i="1"/>
  <c r="DL25" i="1"/>
  <c r="DZ25" i="1" s="1"/>
  <c r="DM25" i="1"/>
  <c r="DN25" i="1"/>
  <c r="R26" i="1"/>
  <c r="DK26" i="1"/>
  <c r="DL26" i="1"/>
  <c r="DZ26" i="1" s="1"/>
  <c r="DM26" i="1"/>
  <c r="DN26" i="1"/>
  <c r="R27" i="1"/>
  <c r="DK27" i="1"/>
  <c r="DL27" i="1"/>
  <c r="DZ27" i="1" s="1"/>
  <c r="DM27" i="1"/>
  <c r="DN27" i="1"/>
  <c r="R28" i="1"/>
  <c r="DK28" i="1"/>
  <c r="DL28" i="1"/>
  <c r="DZ28" i="1" s="1"/>
  <c r="DM28" i="1"/>
  <c r="DN28" i="1"/>
  <c r="R29" i="1"/>
  <c r="DK29" i="1"/>
  <c r="DL29" i="1"/>
  <c r="DZ29" i="1" s="1"/>
  <c r="DM29" i="1"/>
  <c r="DN29" i="1"/>
  <c r="R30" i="1"/>
  <c r="DK30" i="1"/>
  <c r="DL30" i="1"/>
  <c r="DZ30" i="1" s="1"/>
  <c r="DM30" i="1"/>
  <c r="DN30" i="1"/>
  <c r="I31" i="1"/>
  <c r="AA31" i="1"/>
  <c r="CP31" i="1"/>
  <c r="DM31" i="1" s="1"/>
  <c r="DN31" i="1"/>
  <c r="R32" i="1"/>
  <c r="DK32" i="1"/>
  <c r="DL32" i="1"/>
  <c r="DZ32" i="1" s="1"/>
  <c r="DM32" i="1"/>
  <c r="DN32" i="1"/>
  <c r="R33" i="1"/>
  <c r="DK33" i="1"/>
  <c r="DL33" i="1"/>
  <c r="DZ33" i="1" s="1"/>
  <c r="DM33" i="1"/>
  <c r="DN33" i="1"/>
  <c r="R34" i="1"/>
  <c r="DK34" i="1"/>
  <c r="DL34" i="1"/>
  <c r="DZ34" i="1" s="1"/>
  <c r="DM34" i="1"/>
  <c r="DN34" i="1"/>
  <c r="R35" i="1"/>
  <c r="DK35" i="1"/>
  <c r="DL35" i="1"/>
  <c r="DZ35" i="1" s="1"/>
  <c r="DM35" i="1"/>
  <c r="DN35" i="1"/>
  <c r="R36" i="1"/>
  <c r="DK36" i="1"/>
  <c r="DL36" i="1"/>
  <c r="DZ36" i="1" s="1"/>
  <c r="DM36" i="1"/>
  <c r="DN36" i="1"/>
  <c r="R37" i="1"/>
  <c r="DK37" i="1"/>
  <c r="DL37" i="1"/>
  <c r="DZ37" i="1" s="1"/>
  <c r="DM37" i="1"/>
  <c r="DN37" i="1"/>
  <c r="EH10" i="1" l="1"/>
  <c r="EH30" i="1"/>
  <c r="EH22" i="1"/>
  <c r="EH11" i="1"/>
  <c r="EH3" i="1"/>
  <c r="EH29" i="1"/>
  <c r="EH35" i="1"/>
  <c r="EH25" i="1"/>
  <c r="EH17" i="1"/>
  <c r="EH14" i="1"/>
  <c r="EH6" i="1"/>
  <c r="EH20" i="1"/>
  <c r="EH9" i="1"/>
  <c r="EH33" i="1"/>
  <c r="EH28" i="1"/>
  <c r="EH36" i="1"/>
  <c r="EH23" i="1"/>
  <c r="EH15" i="1"/>
  <c r="EH12" i="1"/>
  <c r="EH4" i="1"/>
  <c r="EH26" i="1"/>
  <c r="EH18" i="1"/>
  <c r="EH7" i="1"/>
  <c r="EH2" i="1"/>
  <c r="EH34" i="1"/>
  <c r="EH21" i="1"/>
  <c r="EH37" i="1"/>
  <c r="EH24" i="1"/>
  <c r="EH16" i="1"/>
  <c r="EH13" i="1"/>
  <c r="EH5" i="1"/>
  <c r="EH32" i="1"/>
  <c r="EH27" i="1"/>
  <c r="EH19" i="1"/>
  <c r="EH8" i="1"/>
  <c r="DS35" i="1"/>
  <c r="DY35" i="1"/>
  <c r="DS22" i="1"/>
  <c r="DY22" i="1"/>
  <c r="DS11" i="1"/>
  <c r="DY11" i="1"/>
  <c r="DS3" i="1"/>
  <c r="DY3" i="1"/>
  <c r="DS9" i="1"/>
  <c r="DY9" i="1"/>
  <c r="DS36" i="1"/>
  <c r="DY36" i="1"/>
  <c r="DS30" i="1"/>
  <c r="DY30" i="1"/>
  <c r="DS25" i="1"/>
  <c r="DY25" i="1"/>
  <c r="DS17" i="1"/>
  <c r="DY17" i="1"/>
  <c r="DS14" i="1"/>
  <c r="DY14" i="1"/>
  <c r="DS6" i="1"/>
  <c r="DY6" i="1"/>
  <c r="DS33" i="1"/>
  <c r="DY33" i="1"/>
  <c r="DS20" i="1"/>
  <c r="DY20" i="1"/>
  <c r="DS23" i="1"/>
  <c r="DY23" i="1"/>
  <c r="DS15" i="1"/>
  <c r="DY15" i="1"/>
  <c r="DS12" i="1"/>
  <c r="DY12" i="1"/>
  <c r="DS4" i="1"/>
  <c r="DY4" i="1"/>
  <c r="DY26" i="1"/>
  <c r="DS26" i="1"/>
  <c r="DY18" i="1"/>
  <c r="DS18" i="1"/>
  <c r="DS7" i="1"/>
  <c r="DY7" i="1"/>
  <c r="DY28" i="1"/>
  <c r="DS28" i="1"/>
  <c r="DY34" i="1"/>
  <c r="DS34" i="1"/>
  <c r="DY29" i="1"/>
  <c r="DS29" i="1"/>
  <c r="DY21" i="1"/>
  <c r="DS21" i="1"/>
  <c r="DY10" i="1"/>
  <c r="DS10" i="1"/>
  <c r="EF2" i="1"/>
  <c r="EE2" i="1"/>
  <c r="ED2" i="1"/>
  <c r="EB2" i="1"/>
  <c r="DY2" i="1"/>
  <c r="DW2" i="1"/>
  <c r="DV2" i="1"/>
  <c r="DS2" i="1"/>
  <c r="EA2" i="1" s="1"/>
  <c r="DS16" i="1"/>
  <c r="DY16" i="1"/>
  <c r="DS13" i="1"/>
  <c r="DY13" i="1"/>
  <c r="DY5" i="1"/>
  <c r="DS5" i="1"/>
  <c r="DY37" i="1"/>
  <c r="DS37" i="1"/>
  <c r="DS24" i="1"/>
  <c r="DY24" i="1"/>
  <c r="DS32" i="1"/>
  <c r="DY32" i="1"/>
  <c r="DS27" i="1"/>
  <c r="DY27" i="1"/>
  <c r="DS19" i="1"/>
  <c r="DY19" i="1"/>
  <c r="DS8" i="1"/>
  <c r="DY8" i="1"/>
  <c r="EB36" i="1"/>
  <c r="DX23" i="1"/>
  <c r="EB18" i="1"/>
  <c r="EB25" i="1"/>
  <c r="EB17" i="1"/>
  <c r="DX14" i="1"/>
  <c r="DX6" i="1"/>
  <c r="DW20" i="1"/>
  <c r="EB9" i="1"/>
  <c r="DX4" i="1"/>
  <c r="DX7" i="1"/>
  <c r="DW29" i="1"/>
  <c r="DW21" i="1"/>
  <c r="DX15" i="1"/>
  <c r="DW16" i="1"/>
  <c r="DV13" i="1"/>
  <c r="DV5" i="1"/>
  <c r="DW12" i="1"/>
  <c r="EB37" i="1"/>
  <c r="DW24" i="1"/>
  <c r="EC19" i="1"/>
  <c r="EB8" i="1"/>
  <c r="EB26" i="1"/>
  <c r="DW32" i="1"/>
  <c r="DX35" i="1"/>
  <c r="EE30" i="1"/>
  <c r="EE22" i="1"/>
  <c r="DW11" i="1"/>
  <c r="DQ28" i="1"/>
  <c r="DQ36" i="1"/>
  <c r="DV19" i="1"/>
  <c r="DP36" i="1"/>
  <c r="DX26" i="1"/>
  <c r="ED20" i="1"/>
  <c r="DX20" i="1"/>
  <c r="DO10" i="1"/>
  <c r="DP2" i="1"/>
  <c r="EE25" i="1"/>
  <c r="DO25" i="1"/>
  <c r="EF25" i="1"/>
  <c r="ED25" i="1"/>
  <c r="DP34" i="1"/>
  <c r="DP14" i="1"/>
  <c r="DQ27" i="1"/>
  <c r="DX25" i="1"/>
  <c r="DP11" i="1"/>
  <c r="EC3" i="1"/>
  <c r="DW25" i="1"/>
  <c r="DP18" i="1"/>
  <c r="DX2" i="1"/>
  <c r="DP26" i="1"/>
  <c r="EF24" i="1"/>
  <c r="DQ15" i="1"/>
  <c r="DV24" i="1"/>
  <c r="DP19" i="1"/>
  <c r="DP6" i="1"/>
  <c r="DQ23" i="1"/>
  <c r="EB4" i="1"/>
  <c r="DW3" i="1"/>
  <c r="DQ2" i="1"/>
  <c r="DV4" i="1"/>
  <c r="EC2" i="1"/>
  <c r="DP10" i="1"/>
  <c r="DQ7" i="1"/>
  <c r="DV16" i="1"/>
  <c r="EF10" i="1"/>
  <c r="DV9" i="1"/>
  <c r="DQ37" i="1"/>
  <c r="DP30" i="1"/>
  <c r="DW26" i="1"/>
  <c r="DP25" i="1"/>
  <c r="EE21" i="1"/>
  <c r="EC20" i="1"/>
  <c r="DO20" i="1"/>
  <c r="DX19" i="1"/>
  <c r="DQ17" i="1"/>
  <c r="EC12" i="1"/>
  <c r="DQ9" i="1"/>
  <c r="DX8" i="1"/>
  <c r="DP7" i="1"/>
  <c r="DW37" i="1"/>
  <c r="DV29" i="1"/>
  <c r="DO17" i="1"/>
  <c r="DP37" i="1"/>
  <c r="DP33" i="1"/>
  <c r="DP28" i="1"/>
  <c r="DP27" i="1"/>
  <c r="DV22" i="1"/>
  <c r="ED21" i="1"/>
  <c r="EB20" i="1"/>
  <c r="DW19" i="1"/>
  <c r="EF17" i="1"/>
  <c r="DP17" i="1"/>
  <c r="EB12" i="1"/>
  <c r="DP9" i="1"/>
  <c r="DO7" i="1"/>
  <c r="EC4" i="1"/>
  <c r="EC21" i="1"/>
  <c r="EE17" i="1"/>
  <c r="ED29" i="1"/>
  <c r="EB21" i="1"/>
  <c r="DV20" i="1"/>
  <c r="EF19" i="1"/>
  <c r="EF14" i="1"/>
  <c r="DQ35" i="1"/>
  <c r="DV30" i="1"/>
  <c r="EB29" i="1"/>
  <c r="DO26" i="1"/>
  <c r="EE19" i="1"/>
  <c r="DO19" i="1"/>
  <c r="DX17" i="1"/>
  <c r="DV14" i="1"/>
  <c r="DO8" i="1"/>
  <c r="EF6" i="1"/>
  <c r="DQ3" i="1"/>
  <c r="DW36" i="1"/>
  <c r="DP35" i="1"/>
  <c r="ED28" i="1"/>
  <c r="DV25" i="1"/>
  <c r="EE24" i="1"/>
  <c r="DP22" i="1"/>
  <c r="DV21" i="1"/>
  <c r="DQ20" i="1"/>
  <c r="ED19" i="1"/>
  <c r="DQ19" i="1"/>
  <c r="DW17" i="1"/>
  <c r="EF16" i="1"/>
  <c r="DQ11" i="1"/>
  <c r="EF9" i="1"/>
  <c r="DV6" i="1"/>
  <c r="DP3" i="1"/>
  <c r="DO2" i="1"/>
  <c r="EF37" i="1"/>
  <c r="DO35" i="1"/>
  <c r="DX29" i="1"/>
  <c r="DX28" i="1"/>
  <c r="EE20" i="1"/>
  <c r="EB19" i="1"/>
  <c r="DV17" i="1"/>
  <c r="EE16" i="1"/>
  <c r="EE9" i="1"/>
  <c r="ED8" i="1"/>
  <c r="DO3" i="1"/>
  <c r="DQ10" i="1"/>
  <c r="DW10" i="1"/>
  <c r="EB10" i="1"/>
  <c r="DO36" i="1"/>
  <c r="EE32" i="1"/>
  <c r="EF28" i="1"/>
  <c r="DV28" i="1"/>
  <c r="DW27" i="1"/>
  <c r="DV26" i="1"/>
  <c r="DX24" i="1"/>
  <c r="EF23" i="1"/>
  <c r="DP20" i="1"/>
  <c r="DW18" i="1"/>
  <c r="DX16" i="1"/>
  <c r="EF15" i="1"/>
  <c r="DP13" i="1"/>
  <c r="DV12" i="1"/>
  <c r="DW8" i="1"/>
  <c r="EF7" i="1"/>
  <c r="DP5" i="1"/>
  <c r="DX11" i="1"/>
  <c r="EE37" i="1"/>
  <c r="DW28" i="1"/>
  <c r="DX27" i="1"/>
  <c r="DQ34" i="1"/>
  <c r="DX37" i="1"/>
  <c r="ED32" i="1"/>
  <c r="EE29" i="1"/>
  <c r="EE28" i="1"/>
  <c r="DV27" i="1"/>
  <c r="DQ25" i="1"/>
  <c r="EE23" i="1"/>
  <c r="DV18" i="1"/>
  <c r="EE15" i="1"/>
  <c r="DQ14" i="1"/>
  <c r="EE11" i="1"/>
  <c r="DX10" i="1"/>
  <c r="DX9" i="1"/>
  <c r="DV8" i="1"/>
  <c r="EE7" i="1"/>
  <c r="DQ6" i="1"/>
  <c r="DW4" i="1"/>
  <c r="DX3" i="1"/>
  <c r="EC32" i="1"/>
  <c r="ED11" i="1"/>
  <c r="DW23" i="1"/>
  <c r="EF36" i="1"/>
  <c r="EB32" i="1"/>
  <c r="EC29" i="1"/>
  <c r="EC28" i="1"/>
  <c r="EF27" i="1"/>
  <c r="EF26" i="1"/>
  <c r="DQ26" i="1"/>
  <c r="DQ24" i="1"/>
  <c r="DV23" i="1"/>
  <c r="DO18" i="1"/>
  <c r="DQ16" i="1"/>
  <c r="DV15" i="1"/>
  <c r="EE14" i="1"/>
  <c r="EE13" i="1"/>
  <c r="EE12" i="1"/>
  <c r="EC11" i="1"/>
  <c r="DO11" i="1"/>
  <c r="EE10" i="1"/>
  <c r="DV10" i="1"/>
  <c r="EF8" i="1"/>
  <c r="DQ8" i="1"/>
  <c r="DW7" i="1"/>
  <c r="EE6" i="1"/>
  <c r="EE5" i="1"/>
  <c r="EF4" i="1"/>
  <c r="EF3" i="1"/>
  <c r="DV3" i="1"/>
  <c r="DW15" i="1"/>
  <c r="DO37" i="1"/>
  <c r="EB28" i="1"/>
  <c r="DO28" i="1"/>
  <c r="EE27" i="1"/>
  <c r="DO27" i="1"/>
  <c r="EE26" i="1"/>
  <c r="DP24" i="1"/>
  <c r="EF18" i="1"/>
  <c r="DQ18" i="1"/>
  <c r="DP16" i="1"/>
  <c r="DW14" i="1"/>
  <c r="ED12" i="1"/>
  <c r="EB11" i="1"/>
  <c r="ED10" i="1"/>
  <c r="DO9" i="1"/>
  <c r="EE8" i="1"/>
  <c r="DP8" i="1"/>
  <c r="DV7" i="1"/>
  <c r="DW6" i="1"/>
  <c r="EE4" i="1"/>
  <c r="EE3" i="1"/>
  <c r="DX36" i="1"/>
  <c r="EF35" i="1"/>
  <c r="DV32" i="1"/>
  <c r="EB27" i="1"/>
  <c r="DO24" i="1"/>
  <c r="DP23" i="1"/>
  <c r="EE18" i="1"/>
  <c r="DO16" i="1"/>
  <c r="DP15" i="1"/>
  <c r="EC10" i="1"/>
  <c r="ED4" i="1"/>
  <c r="ED3" i="1"/>
  <c r="DW35" i="1"/>
  <c r="DX18" i="1"/>
  <c r="DV11" i="1"/>
  <c r="EB3" i="1"/>
  <c r="DW33" i="1"/>
  <c r="EF33" i="1"/>
  <c r="DX33" i="1"/>
  <c r="DO33" i="1"/>
  <c r="ED33" i="1"/>
  <c r="EB33" i="1"/>
  <c r="EC33" i="1"/>
  <c r="DX34" i="1"/>
  <c r="ED34" i="1"/>
  <c r="DO34" i="1"/>
  <c r="EB34" i="1"/>
  <c r="EC34" i="1"/>
  <c r="DO4" i="1"/>
  <c r="DP4" i="1"/>
  <c r="DQ4" i="1"/>
  <c r="EF34" i="1"/>
  <c r="DO12" i="1"/>
  <c r="DP12" i="1"/>
  <c r="DQ12" i="1"/>
  <c r="DQ32" i="1"/>
  <c r="DO32" i="1"/>
  <c r="DP32" i="1"/>
  <c r="DW30" i="1"/>
  <c r="EF30" i="1"/>
  <c r="DX30" i="1"/>
  <c r="DO30" i="1"/>
  <c r="ED30" i="1"/>
  <c r="EB30" i="1"/>
  <c r="EC30" i="1"/>
  <c r="DW34" i="1"/>
  <c r="DO21" i="1"/>
  <c r="DP21" i="1"/>
  <c r="DQ21" i="1"/>
  <c r="DO29" i="1"/>
  <c r="DP29" i="1"/>
  <c r="DQ29" i="1"/>
  <c r="DW13" i="1"/>
  <c r="EF13" i="1"/>
  <c r="DX13" i="1"/>
  <c r="DO13" i="1"/>
  <c r="EB13" i="1"/>
  <c r="EC13" i="1"/>
  <c r="ED13" i="1"/>
  <c r="EE34" i="1"/>
  <c r="EE33" i="1"/>
  <c r="DV33" i="1"/>
  <c r="DK31" i="1"/>
  <c r="DQ31" i="1" s="1"/>
  <c r="DV34" i="1"/>
  <c r="DW22" i="1"/>
  <c r="EF22" i="1"/>
  <c r="EC22" i="1"/>
  <c r="DX22" i="1"/>
  <c r="DO22" i="1"/>
  <c r="EB22" i="1"/>
  <c r="ED22" i="1"/>
  <c r="DW5" i="1"/>
  <c r="EF5" i="1"/>
  <c r="DX5" i="1"/>
  <c r="DO5" i="1"/>
  <c r="EB5" i="1"/>
  <c r="EC5" i="1"/>
  <c r="ED5" i="1"/>
  <c r="R31" i="1"/>
  <c r="ED15" i="1"/>
  <c r="ED14" i="1"/>
  <c r="ED6" i="1"/>
  <c r="DV36" i="1"/>
  <c r="DQ33" i="1"/>
  <c r="DQ30" i="1"/>
  <c r="ED24" i="1"/>
  <c r="EC23" i="1"/>
  <c r="DQ22" i="1"/>
  <c r="ED16" i="1"/>
  <c r="EC15" i="1"/>
  <c r="EC14" i="1"/>
  <c r="DQ13" i="1"/>
  <c r="DW9" i="1"/>
  <c r="ED7" i="1"/>
  <c r="EC6" i="1"/>
  <c r="DQ5" i="1"/>
  <c r="DV35" i="1"/>
  <c r="ED23" i="1"/>
  <c r="EC35" i="1"/>
  <c r="EC24" i="1"/>
  <c r="EB23" i="1"/>
  <c r="ED17" i="1"/>
  <c r="EC16" i="1"/>
  <c r="EB15" i="1"/>
  <c r="EB14" i="1"/>
  <c r="EC7" i="1"/>
  <c r="EB6" i="1"/>
  <c r="EE35" i="1"/>
  <c r="EE36" i="1"/>
  <c r="ED35" i="1"/>
  <c r="DV37" i="1"/>
  <c r="ED36" i="1"/>
  <c r="ED37" i="1"/>
  <c r="EC36" i="1"/>
  <c r="EB35" i="1"/>
  <c r="DX32" i="1"/>
  <c r="ED26" i="1"/>
  <c r="EC25" i="1"/>
  <c r="EB24" i="1"/>
  <c r="DX21" i="1"/>
  <c r="EF20" i="1"/>
  <c r="ED18" i="1"/>
  <c r="EC17" i="1"/>
  <c r="EB16" i="1"/>
  <c r="DX12" i="1"/>
  <c r="EF11" i="1"/>
  <c r="ED9" i="1"/>
  <c r="EC8" i="1"/>
  <c r="EB7" i="1"/>
  <c r="EC37" i="1"/>
  <c r="EF32" i="1"/>
  <c r="DL31" i="1"/>
  <c r="EF29" i="1"/>
  <c r="ED27" i="1"/>
  <c r="EC26" i="1"/>
  <c r="DO23" i="1"/>
  <c r="EF21" i="1"/>
  <c r="EC18" i="1"/>
  <c r="DO15" i="1"/>
  <c r="DO14" i="1"/>
  <c r="EF12" i="1"/>
  <c r="EC9" i="1"/>
  <c r="DO6" i="1"/>
  <c r="EC27" i="1"/>
  <c r="EA37" i="1" l="1"/>
  <c r="EA10" i="1"/>
  <c r="EH31" i="1"/>
  <c r="DZ31" i="1"/>
  <c r="EA19" i="1"/>
  <c r="EA4" i="1"/>
  <c r="EA20" i="1"/>
  <c r="EA17" i="1"/>
  <c r="EA9" i="1"/>
  <c r="EA35" i="1"/>
  <c r="EA5" i="1"/>
  <c r="EA21" i="1"/>
  <c r="EA28" i="1"/>
  <c r="EA27" i="1"/>
  <c r="EA7" i="1"/>
  <c r="EA12" i="1"/>
  <c r="EA33" i="1"/>
  <c r="EA25" i="1"/>
  <c r="EA3" i="1"/>
  <c r="EA29" i="1"/>
  <c r="EA18" i="1"/>
  <c r="EA32" i="1"/>
  <c r="EA13" i="1"/>
  <c r="EA15" i="1"/>
  <c r="EA6" i="1"/>
  <c r="EA30" i="1"/>
  <c r="EA11" i="1"/>
  <c r="EA34" i="1"/>
  <c r="EA26" i="1"/>
  <c r="EA8" i="1"/>
  <c r="EA24" i="1"/>
  <c r="EA16" i="1"/>
  <c r="EA23" i="1"/>
  <c r="EA14" i="1"/>
  <c r="EA36" i="1"/>
  <c r="EA22" i="1"/>
  <c r="DY31" i="1"/>
  <c r="DT2" i="1"/>
  <c r="EG2" i="1" s="1"/>
  <c r="DT7" i="1"/>
  <c r="EG7" i="1" s="1"/>
  <c r="DT32" i="1"/>
  <c r="EG32" i="1" s="1"/>
  <c r="DT13" i="1"/>
  <c r="EG13" i="1" s="1"/>
  <c r="DT29" i="1"/>
  <c r="EG29" i="1" s="1"/>
  <c r="DT18" i="1"/>
  <c r="EG18" i="1" s="1"/>
  <c r="DT12" i="1"/>
  <c r="EG12" i="1" s="1"/>
  <c r="DT33" i="1"/>
  <c r="EG33" i="1" s="1"/>
  <c r="DT25" i="1"/>
  <c r="EG25" i="1" s="1"/>
  <c r="DT3" i="1"/>
  <c r="EG3" i="1" s="1"/>
  <c r="DT8" i="1"/>
  <c r="EG8" i="1" s="1"/>
  <c r="DT24" i="1"/>
  <c r="EG24" i="1" s="1"/>
  <c r="DT16" i="1"/>
  <c r="EG16" i="1" s="1"/>
  <c r="DT34" i="1"/>
  <c r="EG34" i="1" s="1"/>
  <c r="DT26" i="1"/>
  <c r="EG26" i="1" s="1"/>
  <c r="DT15" i="1"/>
  <c r="EG15" i="1" s="1"/>
  <c r="DT6" i="1"/>
  <c r="EG6" i="1" s="1"/>
  <c r="DT30" i="1"/>
  <c r="EG30" i="1" s="1"/>
  <c r="DT11" i="1"/>
  <c r="EG11" i="1" s="1"/>
  <c r="DT37" i="1"/>
  <c r="EG37" i="1" s="1"/>
  <c r="DT19" i="1"/>
  <c r="EG19" i="1" s="1"/>
  <c r="DT10" i="1"/>
  <c r="EG10" i="1" s="1"/>
  <c r="DT28" i="1"/>
  <c r="EG28" i="1" s="1"/>
  <c r="DS31" i="1"/>
  <c r="DT23" i="1"/>
  <c r="EG23" i="1" s="1"/>
  <c r="DT14" i="1"/>
  <c r="EG14" i="1" s="1"/>
  <c r="DT36" i="1"/>
  <c r="EG36" i="1" s="1"/>
  <c r="DT22" i="1"/>
  <c r="EG22" i="1" s="1"/>
  <c r="DT5" i="1"/>
  <c r="EG5" i="1" s="1"/>
  <c r="DT27" i="1"/>
  <c r="EG27" i="1" s="1"/>
  <c r="DT21" i="1"/>
  <c r="EG21" i="1" s="1"/>
  <c r="DT4" i="1"/>
  <c r="EG4" i="1" s="1"/>
  <c r="DT20" i="1"/>
  <c r="EG20" i="1" s="1"/>
  <c r="DT17" i="1"/>
  <c r="EG17" i="1" s="1"/>
  <c r="DT9" i="1"/>
  <c r="EG9" i="1" s="1"/>
  <c r="DT35" i="1"/>
  <c r="EG35" i="1" s="1"/>
  <c r="ED31" i="1"/>
  <c r="DV31" i="1"/>
  <c r="EE31" i="1"/>
  <c r="DW31" i="1"/>
  <c r="EF31" i="1"/>
  <c r="DX31" i="1"/>
  <c r="DO31" i="1"/>
  <c r="EB31" i="1"/>
  <c r="EC31" i="1"/>
  <c r="DP31" i="1"/>
  <c r="EA31" i="1" l="1"/>
  <c r="DT31" i="1"/>
  <c r="EG31" i="1" s="1"/>
</calcChain>
</file>

<file path=xl/sharedStrings.xml><?xml version="1.0" encoding="utf-8"?>
<sst xmlns="http://schemas.openxmlformats.org/spreadsheetml/2006/main" count="350" uniqueCount="219">
  <si>
    <t>Counted by</t>
  </si>
  <si>
    <t>Leg</t>
    <phoneticPr fontId="0" type="noConversion"/>
  </si>
  <si>
    <t>Site</t>
    <phoneticPr fontId="0" type="noConversion"/>
  </si>
  <si>
    <t>Hole</t>
    <phoneticPr fontId="0" type="noConversion"/>
  </si>
  <si>
    <t>Core</t>
    <phoneticPr fontId="0" type="noConversion"/>
  </si>
  <si>
    <t>Section</t>
    <phoneticPr fontId="0" type="noConversion"/>
  </si>
  <si>
    <t>Interval</t>
    <phoneticPr fontId="0" type="noConversion"/>
  </si>
  <si>
    <t>Weight</t>
    <phoneticPr fontId="0" type="noConversion"/>
  </si>
  <si>
    <t>Lycopodium</t>
  </si>
  <si>
    <t>Lycopodium tablet size</t>
  </si>
  <si>
    <t>Lycopodium/g</t>
  </si>
  <si>
    <t>Counted grams</t>
    <phoneticPr fontId="0" type="noConversion"/>
  </si>
  <si>
    <t>lower depth</t>
    <phoneticPr fontId="0" type="noConversion"/>
  </si>
  <si>
    <t>upper depth</t>
    <phoneticPr fontId="0" type="noConversion"/>
  </si>
  <si>
    <t>Depth</t>
    <phoneticPr fontId="0" type="noConversion"/>
  </si>
  <si>
    <t>Age (Ma)</t>
    <phoneticPr fontId="0" type="noConversion"/>
  </si>
  <si>
    <t>Unit</t>
  </si>
  <si>
    <t>Total DC det</t>
    <phoneticPr fontId="0" type="noConversion"/>
  </si>
  <si>
    <t>Counted slides</t>
    <phoneticPr fontId="0" type="noConversion"/>
  </si>
  <si>
    <t>Note</t>
    <phoneticPr fontId="0" type="noConversion"/>
  </si>
  <si>
    <t>Achomosphaera alcicornu</t>
    <phoneticPr fontId="0" type="noConversion"/>
  </si>
  <si>
    <t xml:space="preserve">Alterbidinium distinctum </t>
  </si>
  <si>
    <t xml:space="preserve">Batiacasphaera sp. </t>
  </si>
  <si>
    <t>Batiacasphaera sp. 1?</t>
  </si>
  <si>
    <t>Brigantedinium? sp. A tabulated</t>
  </si>
  <si>
    <t>Brigantedinium pynei</t>
  </si>
  <si>
    <t>Brigantedinium simplex</t>
  </si>
  <si>
    <t>Cerebrocysta spp.</t>
  </si>
  <si>
    <t>Chiropteridium galea</t>
  </si>
  <si>
    <t>Cordosphaeridium fibrospinosum</t>
    <phoneticPr fontId="0" type="noConversion"/>
  </si>
  <si>
    <t xml:space="preserve">Cordosphaeridium minimum </t>
  </si>
  <si>
    <t>Corrudinium incompositum</t>
  </si>
  <si>
    <t>Corrudinium regulare</t>
    <phoneticPr fontId="0" type="noConversion"/>
  </si>
  <si>
    <t>Corrudinium spp.</t>
  </si>
  <si>
    <t>Deflandrea antarctica</t>
    <phoneticPr fontId="0" type="noConversion"/>
  </si>
  <si>
    <t>Deflandrea spp. Indet</t>
    <phoneticPr fontId="0" type="noConversion"/>
  </si>
  <si>
    <t>Elytrocysta spp.</t>
  </si>
  <si>
    <t>Enneadocyst diktyostila</t>
  </si>
  <si>
    <t>Gelatia inflata</t>
  </si>
  <si>
    <t>Hystrichokolpoma rigaudiae</t>
    <phoneticPr fontId="0" type="noConversion"/>
  </si>
  <si>
    <t>Impagidinium aculeatum</t>
  </si>
  <si>
    <t>Impagidinium spp.</t>
  </si>
  <si>
    <t>Impagidinium pallidum</t>
  </si>
  <si>
    <t>Imagidinium paradoxum</t>
  </si>
  <si>
    <t>Impagidinium patulum</t>
  </si>
  <si>
    <t>Impagidinium victorium</t>
  </si>
  <si>
    <t xml:space="preserve">Invertocysta tabulata </t>
  </si>
  <si>
    <t>Lejeunecysta acuminata</t>
  </si>
  <si>
    <t xml:space="preserve">Lejeunecysta adeliensis </t>
  </si>
  <si>
    <t>Lejeunecysta cinctoria</t>
  </si>
  <si>
    <t>Lejeunecysta hyalina</t>
  </si>
  <si>
    <t>Lejeunecysta SMALL</t>
    <phoneticPr fontId="0" type="noConversion"/>
  </si>
  <si>
    <t>Lejeunecysta spp.</t>
  </si>
  <si>
    <t>Malvinia escutiana</t>
    <phoneticPr fontId="0" type="noConversion"/>
  </si>
  <si>
    <t xml:space="preserve">Moria zachosii </t>
  </si>
  <si>
    <t>Nematosphaeropsis labyrinthus</t>
  </si>
  <si>
    <t>Octodinium askiniae</t>
  </si>
  <si>
    <t>Operculodinium centrocarpum A</t>
  </si>
  <si>
    <t>Operculodinium centrocarpum B</t>
  </si>
  <si>
    <t xml:space="preserve">Operculodinium centrocarpum C </t>
  </si>
  <si>
    <t>Operculodinium centrocarpum D</t>
  </si>
  <si>
    <t>Operculodinium janduchenei</t>
  </si>
  <si>
    <r>
      <t>Operculodinium</t>
    </r>
    <r>
      <rPr>
        <b/>
        <sz val="10"/>
        <rFont val="Verdana"/>
        <family val="2"/>
      </rPr>
      <t xml:space="preserve"> spp.</t>
    </r>
  </si>
  <si>
    <t>Pentadinium laticinctum</t>
    <phoneticPr fontId="0" type="noConversion"/>
  </si>
  <si>
    <t>Phthanoperidinium echinatum</t>
    <phoneticPr fontId="0" type="noConversion"/>
  </si>
  <si>
    <r>
      <t>Phthanoperidinium</t>
    </r>
    <r>
      <rPr>
        <b/>
        <sz val="10"/>
        <rFont val="Verdana"/>
        <family val="2"/>
      </rPr>
      <t xml:space="preserve"> sp. C</t>
    </r>
  </si>
  <si>
    <t>Protoperidinioideae indet.</t>
  </si>
  <si>
    <t>Samlandia chlamydophora</t>
  </si>
  <si>
    <t>Selenopemphix antarctica</t>
  </si>
  <si>
    <t>Selenopemphix nephroides LARGE</t>
  </si>
  <si>
    <t>Selenopemphix nephroides small</t>
    <phoneticPr fontId="0" type="noConversion"/>
  </si>
  <si>
    <t>Selenopemphix selenoides</t>
    <phoneticPr fontId="0" type="noConversion"/>
  </si>
  <si>
    <t>Selenopemphix spp.</t>
  </si>
  <si>
    <t xml:space="preserve">Selenopemphix undulata </t>
  </si>
  <si>
    <t>Selenopemphix short spines</t>
  </si>
  <si>
    <t>Senegalinium spp.</t>
  </si>
  <si>
    <t>Spinidinium indet.</t>
  </si>
  <si>
    <t>Spinidinium luciae</t>
    <phoneticPr fontId="0" type="noConversion"/>
  </si>
  <si>
    <t>Spinidinium macmurdoense</t>
    <phoneticPr fontId="0" type="noConversion"/>
  </si>
  <si>
    <t>Spiniferites spp.</t>
    <phoneticPr fontId="0" type="noConversion"/>
  </si>
  <si>
    <t>Spiniferites pseudofurcatus</t>
  </si>
  <si>
    <t>Stoveracysta kakanuiensis</t>
    <phoneticPr fontId="0" type="noConversion"/>
  </si>
  <si>
    <t>Tectatodinium pellitum</t>
  </si>
  <si>
    <t>Turbiosphaera filosa</t>
  </si>
  <si>
    <t>Tuberculodinium vancampoae</t>
  </si>
  <si>
    <t>Vozzhennikovia netrona</t>
  </si>
  <si>
    <t>Vozzhennikovia apertura/ S.schellenbergii group</t>
  </si>
  <si>
    <t>Vozzhennikovia apertura</t>
  </si>
  <si>
    <t>Vozzhennikovia stickleyae</t>
  </si>
  <si>
    <t>Vozzhennikovia spp.</t>
  </si>
  <si>
    <t>DCI</t>
  </si>
  <si>
    <t>Angiosperm pollen</t>
    <phoneticPr fontId="0" type="noConversion"/>
  </si>
  <si>
    <t>Nothofagus spp.</t>
    <phoneticPr fontId="0" type="noConversion"/>
  </si>
  <si>
    <t>Bisaccate pollen</t>
    <phoneticPr fontId="0" type="noConversion"/>
  </si>
  <si>
    <t>Trilete spore</t>
  </si>
  <si>
    <t>Spore</t>
    <phoneticPr fontId="0" type="noConversion"/>
  </si>
  <si>
    <t>sheet</t>
  </si>
  <si>
    <t>acritarch unidentified</t>
  </si>
  <si>
    <t>Paucisphaeridium spp.</t>
    <phoneticPr fontId="0" type="noConversion"/>
  </si>
  <si>
    <t>Acritarch spiny</t>
  </si>
  <si>
    <t>Cymatiosphaera</t>
  </si>
  <si>
    <t xml:space="preserve">Leiosphaeridia </t>
  </si>
  <si>
    <t>Tasmaneceae</t>
    <phoneticPr fontId="0" type="noConversion"/>
  </si>
  <si>
    <t>Foram Lining</t>
    <phoneticPr fontId="0" type="noConversion"/>
  </si>
  <si>
    <t>Chorate AC</t>
    <phoneticPr fontId="0" type="noConversion"/>
  </si>
  <si>
    <t>Copepod</t>
  </si>
  <si>
    <t>acritarch astara</t>
  </si>
  <si>
    <r>
      <t>Paleoperidinium</t>
    </r>
    <r>
      <rPr>
        <b/>
        <sz val="10"/>
        <rFont val="Verdana"/>
        <family val="2"/>
      </rPr>
      <t xml:space="preserve"> sp. (rew)</t>
    </r>
  </si>
  <si>
    <t>Odontochitina (rew)</t>
    <phoneticPr fontId="0" type="noConversion"/>
  </si>
  <si>
    <t>Cordosphaeridium spp. (rew)</t>
  </si>
  <si>
    <t>Cribroperidinium (rew)</t>
  </si>
  <si>
    <r>
      <t>Gonyaulacacysta</t>
    </r>
    <r>
      <rPr>
        <b/>
        <sz val="10"/>
        <rFont val="Verdana"/>
        <family val="2"/>
      </rPr>
      <t xml:space="preserve"> sp. (rew)</t>
    </r>
  </si>
  <si>
    <t xml:space="preserve">N palynomorphs </t>
  </si>
  <si>
    <t xml:space="preserve">N dinocysts </t>
  </si>
  <si>
    <t>N pollen</t>
  </si>
  <si>
    <t xml:space="preserve">N acritarchs </t>
  </si>
  <si>
    <t>dinocyst%</t>
  </si>
  <si>
    <t>terrestrial%</t>
  </si>
  <si>
    <t>acritarch%</t>
  </si>
  <si>
    <t>Total p-cyst %</t>
  </si>
  <si>
    <t>total g-cyst%</t>
  </si>
  <si>
    <t xml:space="preserve">Hoem - this study </t>
  </si>
  <si>
    <t>B</t>
    <phoneticPr fontId="0" type="noConversion"/>
  </si>
  <si>
    <t>1W</t>
  </si>
  <si>
    <t>49-52</t>
  </si>
  <si>
    <t>Early Miocene</t>
  </si>
  <si>
    <t>some reworked and low preservation</t>
  </si>
  <si>
    <t>86-88</t>
  </si>
  <si>
    <t xml:space="preserve">1W  </t>
  </si>
  <si>
    <t>143-145</t>
  </si>
  <si>
    <t>Very consentrated with dinos</t>
  </si>
  <si>
    <t>2W</t>
  </si>
  <si>
    <t>12 - 15cm</t>
  </si>
  <si>
    <t>&lt;23.06</t>
  </si>
  <si>
    <t xml:space="preserve">FO I. Tabulata (23.06ma) </t>
  </si>
  <si>
    <t>43-45cm</t>
  </si>
  <si>
    <t>12-15cm</t>
  </si>
  <si>
    <t>Late Oligocene</t>
  </si>
  <si>
    <t>few dinos, not included in pie charts</t>
  </si>
  <si>
    <t>143-145cm</t>
  </si>
  <si>
    <t>11-15cm</t>
  </si>
  <si>
    <t>Houben et al., 2019</t>
  </si>
  <si>
    <t>1W</t>
    <phoneticPr fontId="0" type="noConversion"/>
  </si>
  <si>
    <t>4-7</t>
    <phoneticPr fontId="0" type="noConversion"/>
  </si>
  <si>
    <t>Early Oligocene</t>
  </si>
  <si>
    <t>EC4</t>
    <phoneticPr fontId="0" type="noConversion"/>
  </si>
  <si>
    <t>2W</t>
    <phoneticPr fontId="0" type="noConversion"/>
  </si>
  <si>
    <t>128-130</t>
    <phoneticPr fontId="0" type="noConversion"/>
  </si>
  <si>
    <t>E2</t>
    <phoneticPr fontId="0" type="noConversion"/>
  </si>
  <si>
    <t xml:space="preserve">*other=Paucisphaeridium </t>
  </si>
  <si>
    <t>3W</t>
    <phoneticPr fontId="0" type="noConversion"/>
  </si>
  <si>
    <t>80-82</t>
    <phoneticPr fontId="0" type="noConversion"/>
  </si>
  <si>
    <t>E3</t>
    <phoneticPr fontId="0" type="noConversion"/>
  </si>
  <si>
    <t>4W</t>
    <phoneticPr fontId="0" type="noConversion"/>
  </si>
  <si>
    <t>99-101</t>
    <phoneticPr fontId="0" type="noConversion"/>
  </si>
  <si>
    <t>E5</t>
    <phoneticPr fontId="0" type="noConversion"/>
  </si>
  <si>
    <t>5W</t>
    <phoneticPr fontId="0" type="noConversion"/>
  </si>
  <si>
    <t>86-88</t>
    <phoneticPr fontId="0" type="noConversion"/>
  </si>
  <si>
    <t>E11</t>
    <phoneticPr fontId="0" type="noConversion"/>
  </si>
  <si>
    <t>6W</t>
    <phoneticPr fontId="0" type="noConversion"/>
  </si>
  <si>
    <t>30-32</t>
    <phoneticPr fontId="0" type="noConversion"/>
  </si>
  <si>
    <t>E13</t>
    <phoneticPr fontId="0" type="noConversion"/>
  </si>
  <si>
    <t>132-134</t>
    <phoneticPr fontId="0" type="noConversion"/>
  </si>
  <si>
    <t>E8</t>
    <phoneticPr fontId="0" type="noConversion"/>
  </si>
  <si>
    <t>7-10</t>
    <phoneticPr fontId="0" type="noConversion"/>
  </si>
  <si>
    <t>E9</t>
    <phoneticPr fontId="0" type="noConversion"/>
  </si>
  <si>
    <t>84-86</t>
    <phoneticPr fontId="0" type="noConversion"/>
  </si>
  <si>
    <t>E10</t>
    <phoneticPr fontId="0" type="noConversion"/>
  </si>
  <si>
    <t>137-139</t>
    <phoneticPr fontId="0" type="noConversion"/>
  </si>
  <si>
    <t>E16</t>
    <phoneticPr fontId="0" type="noConversion"/>
  </si>
  <si>
    <t>135-137</t>
    <phoneticPr fontId="0" type="noConversion"/>
  </si>
  <si>
    <t>EB5</t>
    <phoneticPr fontId="0" type="noConversion"/>
  </si>
  <si>
    <t>33-31</t>
    <phoneticPr fontId="0" type="noConversion"/>
  </si>
  <si>
    <t>E18</t>
    <phoneticPr fontId="0" type="noConversion"/>
  </si>
  <si>
    <t>10-12</t>
    <phoneticPr fontId="0" type="noConversion"/>
  </si>
  <si>
    <t>E19</t>
    <phoneticPr fontId="0" type="noConversion"/>
  </si>
  <si>
    <t>62-64</t>
    <phoneticPr fontId="0" type="noConversion"/>
  </si>
  <si>
    <t>EC6</t>
    <phoneticPr fontId="0" type="noConversion"/>
  </si>
  <si>
    <t>117-119</t>
    <phoneticPr fontId="0" type="noConversion"/>
  </si>
  <si>
    <t>69-72</t>
  </si>
  <si>
    <t>147-150</t>
    <phoneticPr fontId="0" type="noConversion"/>
  </si>
  <si>
    <t>Late Eocene</t>
  </si>
  <si>
    <t>EC8</t>
    <phoneticPr fontId="0" type="noConversion"/>
  </si>
  <si>
    <t>75-78</t>
    <phoneticPr fontId="0" type="noConversion"/>
  </si>
  <si>
    <t>EC9</t>
    <phoneticPr fontId="0" type="noConversion"/>
  </si>
  <si>
    <t>126-129</t>
    <phoneticPr fontId="0" type="noConversion"/>
  </si>
  <si>
    <t>EC10</t>
    <phoneticPr fontId="0" type="noConversion"/>
  </si>
  <si>
    <t>54-57</t>
    <phoneticPr fontId="0" type="noConversion"/>
  </si>
  <si>
    <t>EB7</t>
    <phoneticPr fontId="0" type="noConversion"/>
  </si>
  <si>
    <t>40-43</t>
    <phoneticPr fontId="0" type="noConversion"/>
  </si>
  <si>
    <t>EC11</t>
    <phoneticPr fontId="0" type="noConversion"/>
  </si>
  <si>
    <t>148-150</t>
    <phoneticPr fontId="0" type="noConversion"/>
  </si>
  <si>
    <t>1,3</t>
    <phoneticPr fontId="0" type="noConversion"/>
  </si>
  <si>
    <t>EB8</t>
    <phoneticPr fontId="0" type="noConversion"/>
  </si>
  <si>
    <t>29-31</t>
    <phoneticPr fontId="0" type="noConversion"/>
  </si>
  <si>
    <t>1,2</t>
    <phoneticPr fontId="0" type="noConversion"/>
  </si>
  <si>
    <t>EC12</t>
    <phoneticPr fontId="0" type="noConversion"/>
  </si>
  <si>
    <t>65-67</t>
    <phoneticPr fontId="0" type="noConversion"/>
  </si>
  <si>
    <t>01W</t>
    <phoneticPr fontId="0" type="noConversion"/>
  </si>
  <si>
    <t>124-127</t>
    <phoneticPr fontId="0" type="noConversion"/>
  </si>
  <si>
    <t>ED1</t>
    <phoneticPr fontId="0" type="noConversion"/>
  </si>
  <si>
    <t>50-52</t>
    <phoneticPr fontId="0" type="noConversion"/>
  </si>
  <si>
    <t>ED7</t>
    <phoneticPr fontId="0" type="noConversion"/>
  </si>
  <si>
    <t>ED11</t>
    <phoneticPr fontId="0" type="noConversion"/>
  </si>
  <si>
    <t>61-63</t>
    <phoneticPr fontId="0" type="noConversion"/>
  </si>
  <si>
    <t>ED12</t>
    <phoneticPr fontId="0" type="noConversion"/>
  </si>
  <si>
    <r>
      <rPr>
        <i/>
        <sz val="12"/>
        <color theme="1"/>
        <rFont val="Calibri"/>
        <family val="2"/>
        <scheme val="minor"/>
      </rPr>
      <t>Pyxidiniopsis</t>
    </r>
    <r>
      <rPr>
        <sz val="12"/>
        <color theme="1"/>
        <rFont val="Calibri"/>
        <family val="2"/>
        <scheme val="minor"/>
      </rPr>
      <t xml:space="preserve"> spp.</t>
    </r>
  </si>
  <si>
    <t>Phthanoperidinium</t>
  </si>
  <si>
    <t>Selenopemphix, Lejeunecysta</t>
  </si>
  <si>
    <t>Brigantedinium</t>
  </si>
  <si>
    <t>Spinidinium, Vozzhennikovia</t>
  </si>
  <si>
    <t>Other P-cysts</t>
  </si>
  <si>
    <t>Spiniferites</t>
  </si>
  <si>
    <t>Impagidinium</t>
  </si>
  <si>
    <t>Operculodinium</t>
  </si>
  <si>
    <t>Nemaosphaeropsis labyrinthus</t>
  </si>
  <si>
    <t>Cerebrocysta, Corrudinium, Pyxidinopsis, Batiacasphaera</t>
  </si>
  <si>
    <t xml:space="preserve">Other G-cysts </t>
  </si>
  <si>
    <t>Enneadocysta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</si>
</sst>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0"/>
      <color rgb="FF0070C0"/>
      <name val="Verdana"/>
      <family val="2"/>
    </font>
    <font>
      <sz val="10"/>
      <color rgb="FF0070C0"/>
      <name val="Verdana"/>
      <family val="2"/>
    </font>
    <font>
      <sz val="10"/>
      <color theme="1"/>
      <name val="Arial Unicode MS"/>
      <family val="2"/>
    </font>
    <font>
      <sz val="10"/>
      <color theme="1"/>
      <name val="Verdana"/>
      <family val="2"/>
    </font>
    <font>
      <sz val="12"/>
      <color rgb="FF000000"/>
      <name val="Calibri"/>
      <family val="2"/>
      <scheme val="minor"/>
    </font>
    <font>
      <sz val="10"/>
      <color rgb="FF000000"/>
      <name val="Arial Unicode MS"/>
      <family val="2"/>
    </font>
    <font>
      <sz val="10"/>
      <name val="Verdana"/>
      <family val="2"/>
    </font>
    <font>
      <sz val="12"/>
      <color indexed="9"/>
      <name val="Arial"/>
      <family val="2"/>
    </font>
    <font>
      <b/>
      <i/>
      <sz val="10"/>
      <name val="Verdana"/>
      <family val="2"/>
    </font>
    <font>
      <b/>
      <sz val="10"/>
      <name val="Verdana"/>
      <family val="2"/>
    </font>
    <font>
      <b/>
      <i/>
      <sz val="10"/>
      <color rgb="FF000000"/>
      <name val="Verdana"/>
      <family val="2"/>
    </font>
    <font>
      <i/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0504D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8064A2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15BD0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9" fontId="3" fillId="0" borderId="0" xfId="0" applyNumberFormat="1" applyFont="1"/>
    <xf numFmtId="0" fontId="4" fillId="0" borderId="0" xfId="0" applyFont="1"/>
    <xf numFmtId="2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1" xfId="0" applyBorder="1" applyAlignment="1">
      <alignment horizontal="center"/>
    </xf>
    <xf numFmtId="0" fontId="8" fillId="2" borderId="1" xfId="0" applyFont="1" applyFill="1" applyBorder="1" applyAlignment="1">
      <alignment textRotation="90"/>
    </xf>
    <xf numFmtId="2" fontId="9" fillId="8" borderId="2" xfId="0" applyNumberFormat="1" applyFont="1" applyFill="1" applyBorder="1" applyAlignment="1">
      <alignment textRotation="90"/>
    </xf>
    <xf numFmtId="0" fontId="0" fillId="0" borderId="1" xfId="0" applyBorder="1" applyAlignment="1">
      <alignment horizontal="center" textRotation="90"/>
    </xf>
    <xf numFmtId="49" fontId="0" fillId="13" borderId="3" xfId="0" applyNumberFormat="1" applyFill="1" applyBorder="1" applyAlignment="1">
      <alignment horizontal="center" textRotation="90"/>
    </xf>
    <xf numFmtId="49" fontId="0" fillId="14" borderId="3" xfId="0" applyNumberFormat="1" applyFill="1" applyBorder="1" applyAlignment="1">
      <alignment horizontal="center" textRotation="90"/>
    </xf>
    <xf numFmtId="0" fontId="0" fillId="0" borderId="1" xfId="0" applyBorder="1" applyAlignment="1">
      <alignment textRotation="90"/>
    </xf>
    <xf numFmtId="49" fontId="0" fillId="15" borderId="3" xfId="0" applyNumberFormat="1" applyFill="1" applyBorder="1" applyAlignment="1">
      <alignment horizontal="center" textRotation="90"/>
    </xf>
    <xf numFmtId="0" fontId="8" fillId="16" borderId="2" xfId="0" applyFont="1" applyFill="1" applyBorder="1" applyAlignment="1">
      <alignment horizontal="center" textRotation="90"/>
    </xf>
    <xf numFmtId="49" fontId="6" fillId="0" borderId="4" xfId="0" applyNumberFormat="1" applyFont="1" applyBorder="1" applyAlignment="1">
      <alignment horizontal="center" textRotation="90"/>
    </xf>
    <xf numFmtId="49" fontId="6" fillId="0" borderId="5" xfId="0" applyNumberFormat="1" applyFont="1" applyBorder="1" applyAlignment="1">
      <alignment horizontal="center" textRotation="90"/>
    </xf>
    <xf numFmtId="0" fontId="10" fillId="0" borderId="2" xfId="0" applyFont="1" applyBorder="1" applyAlignment="1">
      <alignment textRotation="90"/>
    </xf>
    <xf numFmtId="0" fontId="11" fillId="16" borderId="1" xfId="0" applyFont="1" applyFill="1" applyBorder="1" applyAlignment="1">
      <alignment horizontal="center" textRotation="90"/>
    </xf>
    <xf numFmtId="0" fontId="11" fillId="16" borderId="2" xfId="0" applyFont="1" applyFill="1" applyBorder="1" applyAlignment="1">
      <alignment horizontal="center" textRotation="90"/>
    </xf>
    <xf numFmtId="49" fontId="0" fillId="14" borderId="1" xfId="0" applyNumberFormat="1" applyFill="1" applyBorder="1" applyAlignment="1">
      <alignment horizontal="center" textRotation="90"/>
    </xf>
    <xf numFmtId="0" fontId="11" fillId="0" borderId="2" xfId="0" applyFont="1" applyBorder="1" applyAlignment="1">
      <alignment horizontal="left" textRotation="90"/>
    </xf>
    <xf numFmtId="0" fontId="11" fillId="0" borderId="2" xfId="0" applyFont="1" applyBorder="1" applyAlignment="1">
      <alignment textRotation="90"/>
    </xf>
    <xf numFmtId="49" fontId="11" fillId="0" borderId="2" xfId="0" applyNumberFormat="1" applyFont="1" applyBorder="1" applyAlignment="1">
      <alignment textRotation="90"/>
    </xf>
    <xf numFmtId="0" fontId="12" fillId="0" borderId="2" xfId="0" applyFont="1" applyBorder="1" applyAlignment="1">
      <alignment textRotation="90"/>
    </xf>
    <xf numFmtId="49" fontId="13" fillId="13" borderId="3" xfId="0" applyNumberFormat="1" applyFont="1" applyFill="1" applyBorder="1" applyAlignment="1">
      <alignment horizontal="center" textRotation="90"/>
    </xf>
    <xf numFmtId="49" fontId="13" fillId="14" borderId="3" xfId="0" applyNumberFormat="1" applyFont="1" applyFill="1" applyBorder="1" applyAlignment="1">
      <alignment horizontal="center" textRotation="90"/>
    </xf>
    <xf numFmtId="0" fontId="8" fillId="17" borderId="1" xfId="0" applyFont="1" applyFill="1" applyBorder="1" applyAlignment="1">
      <alignment textRotation="90"/>
    </xf>
    <xf numFmtId="0" fontId="8" fillId="12" borderId="1" xfId="0" applyFont="1" applyFill="1" applyBorder="1" applyAlignment="1">
      <alignment textRotation="90"/>
    </xf>
    <xf numFmtId="0" fontId="8" fillId="11" borderId="1" xfId="0" applyFont="1" applyFill="1" applyBorder="1" applyAlignment="1">
      <alignment textRotation="90"/>
    </xf>
    <xf numFmtId="0" fontId="8" fillId="10" borderId="1" xfId="0" applyFont="1" applyFill="1" applyBorder="1" applyAlignment="1">
      <alignment textRotation="90"/>
    </xf>
    <xf numFmtId="0" fontId="8" fillId="9" borderId="1" xfId="0" applyFont="1" applyFill="1" applyBorder="1" applyAlignment="1">
      <alignment textRotation="90"/>
    </xf>
    <xf numFmtId="0" fontId="8" fillId="7" borderId="1" xfId="0" applyFont="1" applyFill="1" applyBorder="1" applyAlignment="1">
      <alignment textRotation="90"/>
    </xf>
    <xf numFmtId="0" fontId="8" fillId="6" borderId="1" xfId="0" applyFont="1" applyFill="1" applyBorder="1" applyAlignment="1">
      <alignment textRotation="90"/>
    </xf>
    <xf numFmtId="0" fontId="8" fillId="5" borderId="1" xfId="0" applyFont="1" applyFill="1" applyBorder="1" applyAlignment="1">
      <alignment textRotation="90"/>
    </xf>
    <xf numFmtId="0" fontId="8" fillId="4" borderId="1" xfId="0" applyFont="1" applyFill="1" applyBorder="1" applyAlignment="1">
      <alignment textRotation="90"/>
    </xf>
    <xf numFmtId="0" fontId="8" fillId="3" borderId="1" xfId="0" applyFont="1" applyFill="1" applyBorder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15B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AD033-9E91-A74E-BFD9-6E1CF428A3DB}">
  <dimension ref="A1:EL38"/>
  <sheetViews>
    <sheetView tabSelected="1" topLeftCell="DM1" zoomScale="110" zoomScaleNormal="110" workbookViewId="0">
      <pane ySplit="1" topLeftCell="A2" activePane="bottomLeft" state="frozen"/>
      <selection pane="bottomLeft" activeCell="EX1" sqref="EX1"/>
    </sheetView>
  </sheetViews>
  <sheetFormatPr baseColWidth="10" defaultColWidth="2.83203125" defaultRowHeight="15.75" customHeight="1" x14ac:dyDescent="0.2"/>
  <cols>
    <col min="1" max="1" width="24" customWidth="1"/>
    <col min="2" max="2" width="33.1640625" bestFit="1" customWidth="1"/>
    <col min="3" max="3" width="5.33203125" bestFit="1" customWidth="1"/>
    <col min="4" max="4" width="3.6640625" bestFit="1" customWidth="1"/>
    <col min="5" max="5" width="4.1640625" bestFit="1" customWidth="1"/>
    <col min="6" max="6" width="5.33203125" bestFit="1" customWidth="1"/>
    <col min="7" max="7" width="9" bestFit="1" customWidth="1"/>
    <col min="8" max="8" width="3.6640625" bestFit="1" customWidth="1"/>
    <col min="9" max="9" width="5.5" bestFit="1" customWidth="1"/>
    <col min="10" max="12" width="3.6640625" bestFit="1" customWidth="1"/>
    <col min="13" max="14" width="9.83203125" bestFit="1" customWidth="1"/>
    <col min="15" max="15" width="10" bestFit="1" customWidth="1"/>
    <col min="16" max="17" width="7.5" customWidth="1"/>
    <col min="18" max="18" width="5.33203125" bestFit="1" customWidth="1"/>
    <col min="19" max="19" width="4.5" bestFit="1" customWidth="1"/>
    <col min="20" max="20" width="29.5" customWidth="1"/>
    <col min="22" max="22" width="3.33203125" bestFit="1" customWidth="1"/>
    <col min="23" max="23" width="3.83203125" bestFit="1" customWidth="1"/>
    <col min="24" max="24" width="3.5" bestFit="1" customWidth="1"/>
    <col min="25" max="26" width="3.1640625" customWidth="1"/>
    <col min="27" max="27" width="4.6640625" customWidth="1"/>
    <col min="28" max="28" width="3" bestFit="1" customWidth="1"/>
    <col min="29" max="29" width="3" customWidth="1"/>
    <col min="31" max="32" width="3.1640625" bestFit="1" customWidth="1"/>
    <col min="34" max="34" width="3.1640625" bestFit="1" customWidth="1"/>
    <col min="37" max="37" width="3.33203125" bestFit="1" customWidth="1"/>
    <col min="38" max="38" width="3.1640625" bestFit="1" customWidth="1"/>
    <col min="41" max="41" width="3" bestFit="1" customWidth="1"/>
    <col min="43" max="43" width="3.33203125" bestFit="1" customWidth="1"/>
    <col min="45" max="45" width="3.1640625" bestFit="1" customWidth="1"/>
    <col min="47" max="47" width="3.33203125" bestFit="1" customWidth="1"/>
    <col min="49" max="49" width="3.1640625" bestFit="1" customWidth="1"/>
    <col min="50" max="51" width="3" customWidth="1"/>
    <col min="52" max="53" width="3.33203125" bestFit="1" customWidth="1"/>
    <col min="55" max="55" width="3.1640625" bestFit="1" customWidth="1"/>
    <col min="56" max="56" width="3" customWidth="1"/>
    <col min="57" max="57" width="3.1640625" bestFit="1" customWidth="1"/>
    <col min="58" max="58" width="3.33203125" bestFit="1" customWidth="1"/>
    <col min="60" max="60" width="4.83203125" customWidth="1"/>
    <col min="61" max="61" width="4.33203125" bestFit="1" customWidth="1"/>
    <col min="62" max="63" width="3" bestFit="1" customWidth="1"/>
    <col min="64" max="64" width="3.1640625" bestFit="1" customWidth="1"/>
    <col min="66" max="66" width="4.1640625" customWidth="1"/>
    <col min="67" max="67" width="4.33203125" bestFit="1" customWidth="1"/>
    <col min="68" max="68" width="3.1640625" bestFit="1" customWidth="1"/>
    <col min="69" max="69" width="3.5" bestFit="1" customWidth="1"/>
    <col min="70" max="71" width="3" bestFit="1" customWidth="1"/>
    <col min="72" max="73" width="3.33203125" bestFit="1" customWidth="1"/>
    <col min="74" max="75" width="3.1640625" bestFit="1" customWidth="1"/>
    <col min="76" max="76" width="3" bestFit="1" customWidth="1"/>
    <col min="77" max="77" width="3" customWidth="1"/>
    <col min="78" max="80" width="3.1640625" bestFit="1" customWidth="1"/>
    <col min="81" max="81" width="3.33203125" bestFit="1" customWidth="1"/>
    <col min="82" max="82" width="3.5" bestFit="1" customWidth="1"/>
    <col min="83" max="83" width="3.1640625" customWidth="1"/>
    <col min="84" max="84" width="3.1640625" bestFit="1" customWidth="1"/>
    <col min="86" max="86" width="3" bestFit="1" customWidth="1"/>
    <col min="88" max="89" width="3.33203125" bestFit="1" customWidth="1"/>
    <col min="90" max="90" width="4.33203125" bestFit="1" customWidth="1"/>
    <col min="91" max="92" width="3.33203125" bestFit="1" customWidth="1"/>
    <col min="93" max="93" width="3.1640625" customWidth="1"/>
    <col min="94" max="94" width="4" customWidth="1"/>
    <col min="95" max="95" width="3.6640625" bestFit="1" customWidth="1"/>
    <col min="96" max="97" width="3.5" bestFit="1" customWidth="1"/>
    <col min="99" max="99" width="3" bestFit="1" customWidth="1"/>
    <col min="100" max="100" width="3.33203125" bestFit="1" customWidth="1"/>
    <col min="101" max="101" width="3.1640625" bestFit="1" customWidth="1"/>
    <col min="102" max="105" width="3.33203125" bestFit="1" customWidth="1"/>
    <col min="107" max="107" width="3.33203125" bestFit="1" customWidth="1"/>
    <col min="108" max="109" width="3" bestFit="1" customWidth="1"/>
    <col min="112" max="114" width="3.1640625" bestFit="1" customWidth="1"/>
    <col min="115" max="115" width="5.6640625" customWidth="1"/>
    <col min="116" max="117" width="8.83203125" bestFit="1" customWidth="1"/>
    <col min="118" max="118" width="4.1640625" customWidth="1"/>
    <col min="119" max="121" width="3.1640625" customWidth="1"/>
    <col min="122" max="122" width="3.33203125" bestFit="1" customWidth="1"/>
    <col min="123" max="123" width="5.1640625" customWidth="1"/>
    <col min="124" max="124" width="6.1640625" customWidth="1"/>
    <col min="125" max="125" width="3.5" bestFit="1" customWidth="1"/>
    <col min="126" max="126" width="3.1640625" bestFit="1" customWidth="1"/>
    <col min="127" max="127" width="4.6640625" customWidth="1"/>
    <col min="128" max="128" width="5" customWidth="1"/>
    <col min="129" max="129" width="4.6640625" customWidth="1"/>
    <col min="130" max="130" width="9.83203125" customWidth="1"/>
    <col min="131" max="131" width="4.33203125" customWidth="1"/>
    <col min="132" max="132" width="9" customWidth="1"/>
    <col min="133" max="133" width="4.6640625" customWidth="1"/>
    <col min="134" max="134" width="5" customWidth="1"/>
    <col min="135" max="135" width="4.5" customWidth="1"/>
    <col min="136" max="137" width="4.6640625" customWidth="1"/>
    <col min="138" max="138" width="9.83203125" customWidth="1"/>
    <col min="140" max="140" width="9.83203125" customWidth="1"/>
    <col min="141" max="141" width="4.5" bestFit="1" customWidth="1"/>
  </cols>
  <sheetData>
    <row r="1" spans="1:142" s="10" customFormat="1" ht="177" customHeight="1" x14ac:dyDescent="0.2">
      <c r="A1" s="10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7" t="s">
        <v>6</v>
      </c>
      <c r="H1" s="26" t="s">
        <v>7</v>
      </c>
      <c r="I1" s="28" t="s">
        <v>8</v>
      </c>
      <c r="J1" s="26" t="s">
        <v>9</v>
      </c>
      <c r="K1" s="26" t="s">
        <v>10</v>
      </c>
      <c r="L1" s="26" t="s">
        <v>11</v>
      </c>
      <c r="M1" s="26" t="s">
        <v>12</v>
      </c>
      <c r="N1" s="26" t="s">
        <v>13</v>
      </c>
      <c r="O1" s="26" t="s">
        <v>14</v>
      </c>
      <c r="P1" s="26" t="s">
        <v>15</v>
      </c>
      <c r="Q1" s="26" t="s">
        <v>16</v>
      </c>
      <c r="R1" s="26" t="s">
        <v>17</v>
      </c>
      <c r="S1" s="26" t="s">
        <v>18</v>
      </c>
      <c r="T1" s="25" t="s">
        <v>19</v>
      </c>
      <c r="U1" s="29" t="s">
        <v>20</v>
      </c>
      <c r="V1" s="30" t="s">
        <v>21</v>
      </c>
      <c r="W1" s="14" t="s">
        <v>22</v>
      </c>
      <c r="X1" s="14" t="s">
        <v>23</v>
      </c>
      <c r="Y1" s="15" t="s">
        <v>24</v>
      </c>
      <c r="Z1" s="30" t="s">
        <v>25</v>
      </c>
      <c r="AA1" s="30" t="s">
        <v>26</v>
      </c>
      <c r="AB1" s="14" t="s">
        <v>27</v>
      </c>
      <c r="AC1" s="29" t="s">
        <v>28</v>
      </c>
      <c r="AD1" s="29" t="s">
        <v>29</v>
      </c>
      <c r="AE1" s="29" t="s">
        <v>30</v>
      </c>
      <c r="AF1" s="29" t="s">
        <v>31</v>
      </c>
      <c r="AG1" s="29" t="s">
        <v>32</v>
      </c>
      <c r="AH1" s="14" t="s">
        <v>33</v>
      </c>
      <c r="AI1" s="30" t="s">
        <v>34</v>
      </c>
      <c r="AJ1" s="15" t="s">
        <v>35</v>
      </c>
      <c r="AK1" s="14" t="s">
        <v>36</v>
      </c>
      <c r="AL1" s="29" t="s">
        <v>37</v>
      </c>
      <c r="AM1" s="29" t="s">
        <v>38</v>
      </c>
      <c r="AN1" s="29" t="s">
        <v>39</v>
      </c>
      <c r="AO1" s="29" t="s">
        <v>40</v>
      </c>
      <c r="AP1" s="14" t="s">
        <v>41</v>
      </c>
      <c r="AQ1" s="29" t="s">
        <v>42</v>
      </c>
      <c r="AR1" s="29" t="s">
        <v>43</v>
      </c>
      <c r="AS1" s="29" t="s">
        <v>44</v>
      </c>
      <c r="AT1" s="29" t="s">
        <v>45</v>
      </c>
      <c r="AU1" s="29" t="s">
        <v>46</v>
      </c>
      <c r="AV1" s="30" t="s">
        <v>47</v>
      </c>
      <c r="AW1" s="30" t="s">
        <v>48</v>
      </c>
      <c r="AX1" s="30" t="s">
        <v>49</v>
      </c>
      <c r="AY1" s="30" t="s">
        <v>50</v>
      </c>
      <c r="AZ1" s="15" t="s">
        <v>51</v>
      </c>
      <c r="BA1" s="15" t="s">
        <v>52</v>
      </c>
      <c r="BB1" s="30" t="s">
        <v>53</v>
      </c>
      <c r="BC1" s="30" t="s">
        <v>54</v>
      </c>
      <c r="BD1" s="29" t="s">
        <v>55</v>
      </c>
      <c r="BE1" s="30" t="s">
        <v>56</v>
      </c>
      <c r="BF1" s="29" t="s">
        <v>57</v>
      </c>
      <c r="BG1" s="14" t="s">
        <v>58</v>
      </c>
      <c r="BH1" s="14" t="s">
        <v>59</v>
      </c>
      <c r="BI1" s="29" t="s">
        <v>60</v>
      </c>
      <c r="BJ1" s="29" t="s">
        <v>61</v>
      </c>
      <c r="BK1" s="14" t="s">
        <v>62</v>
      </c>
      <c r="BL1" s="29" t="s">
        <v>63</v>
      </c>
      <c r="BM1" s="30" t="s">
        <v>64</v>
      </c>
      <c r="BN1" s="15" t="s">
        <v>65</v>
      </c>
      <c r="BO1" s="15" t="s">
        <v>66</v>
      </c>
      <c r="BP1" s="14" t="s">
        <v>206</v>
      </c>
      <c r="BQ1" s="29" t="s">
        <v>67</v>
      </c>
      <c r="BR1" s="30" t="s">
        <v>68</v>
      </c>
      <c r="BS1" s="30" t="s">
        <v>69</v>
      </c>
      <c r="BT1" s="30" t="s">
        <v>70</v>
      </c>
      <c r="BU1" s="30" t="s">
        <v>71</v>
      </c>
      <c r="BV1" s="15" t="s">
        <v>72</v>
      </c>
      <c r="BW1" s="30" t="s">
        <v>73</v>
      </c>
      <c r="BX1" s="15" t="s">
        <v>74</v>
      </c>
      <c r="BY1" s="15" t="s">
        <v>75</v>
      </c>
      <c r="BZ1" s="14" t="s">
        <v>76</v>
      </c>
      <c r="CA1" s="14" t="s">
        <v>77</v>
      </c>
      <c r="CB1" s="29" t="s">
        <v>78</v>
      </c>
      <c r="CC1" s="14" t="s">
        <v>79</v>
      </c>
      <c r="CD1" s="29" t="s">
        <v>80</v>
      </c>
      <c r="CE1" s="29" t="s">
        <v>81</v>
      </c>
      <c r="CF1" s="29" t="s">
        <v>82</v>
      </c>
      <c r="CG1" s="29" t="s">
        <v>83</v>
      </c>
      <c r="CH1" s="29" t="s">
        <v>84</v>
      </c>
      <c r="CI1" s="30" t="s">
        <v>85</v>
      </c>
      <c r="CJ1" s="30" t="s">
        <v>86</v>
      </c>
      <c r="CK1" s="30" t="s">
        <v>87</v>
      </c>
      <c r="CL1" s="30" t="s">
        <v>88</v>
      </c>
      <c r="CM1" s="15" t="s">
        <v>89</v>
      </c>
      <c r="CN1" s="24" t="s">
        <v>90</v>
      </c>
      <c r="CO1" s="23" t="s">
        <v>91</v>
      </c>
      <c r="CP1" s="23" t="s">
        <v>92</v>
      </c>
      <c r="CQ1" s="23" t="s">
        <v>93</v>
      </c>
      <c r="CR1" s="23" t="s">
        <v>94</v>
      </c>
      <c r="CS1" s="23" t="s">
        <v>95</v>
      </c>
      <c r="CT1" s="22" t="s">
        <v>96</v>
      </c>
      <c r="CU1" s="17" t="s">
        <v>97</v>
      </c>
      <c r="CV1" s="17" t="s">
        <v>98</v>
      </c>
      <c r="CW1" s="17" t="s">
        <v>99</v>
      </c>
      <c r="CX1" s="17" t="s">
        <v>100</v>
      </c>
      <c r="CY1" s="17" t="s">
        <v>101</v>
      </c>
      <c r="CZ1" s="17" t="s">
        <v>102</v>
      </c>
      <c r="DA1" s="17" t="s">
        <v>103</v>
      </c>
      <c r="DB1" s="17" t="s">
        <v>104</v>
      </c>
      <c r="DC1" s="17" t="s">
        <v>105</v>
      </c>
      <c r="DD1" s="17" t="s">
        <v>106</v>
      </c>
      <c r="DF1" s="21" t="s">
        <v>107</v>
      </c>
      <c r="DG1" s="21" t="s">
        <v>108</v>
      </c>
      <c r="DH1" s="21" t="s">
        <v>109</v>
      </c>
      <c r="DI1" s="21" t="s">
        <v>110</v>
      </c>
      <c r="DJ1" s="21" t="s">
        <v>111</v>
      </c>
      <c r="DK1" s="20" t="s">
        <v>112</v>
      </c>
      <c r="DL1" s="20" t="s">
        <v>113</v>
      </c>
      <c r="DM1" s="20" t="s">
        <v>114</v>
      </c>
      <c r="DN1" s="19" t="s">
        <v>115</v>
      </c>
      <c r="DO1" s="16" t="s">
        <v>116</v>
      </c>
      <c r="DP1" s="18" t="s">
        <v>117</v>
      </c>
      <c r="DQ1" s="17" t="s">
        <v>118</v>
      </c>
      <c r="DR1" s="16"/>
      <c r="DS1" s="15" t="s">
        <v>119</v>
      </c>
      <c r="DT1" s="14" t="s">
        <v>120</v>
      </c>
      <c r="DU1" s="13"/>
      <c r="DV1" s="32" t="s">
        <v>208</v>
      </c>
      <c r="DW1" s="33" t="s">
        <v>209</v>
      </c>
      <c r="DX1" s="34" t="s">
        <v>68</v>
      </c>
      <c r="DY1" s="35" t="s">
        <v>210</v>
      </c>
      <c r="DZ1" s="31" t="s">
        <v>207</v>
      </c>
      <c r="EA1" s="12" t="s">
        <v>211</v>
      </c>
      <c r="EB1" s="36" t="s">
        <v>212</v>
      </c>
      <c r="EC1" s="37" t="s">
        <v>213</v>
      </c>
      <c r="ED1" s="38" t="s">
        <v>214</v>
      </c>
      <c r="EE1" s="39" t="s">
        <v>215</v>
      </c>
      <c r="EF1" s="40" t="s">
        <v>216</v>
      </c>
      <c r="EG1" s="40" t="s">
        <v>217</v>
      </c>
      <c r="EH1" s="11" t="s">
        <v>218</v>
      </c>
    </row>
    <row r="2" spans="1:142" ht="17" x14ac:dyDescent="0.25">
      <c r="A2" t="s">
        <v>121</v>
      </c>
      <c r="B2" s="7">
        <v>113</v>
      </c>
      <c r="C2" s="7">
        <v>696</v>
      </c>
      <c r="D2" s="7" t="s">
        <v>122</v>
      </c>
      <c r="E2" s="8">
        <v>50</v>
      </c>
      <c r="F2" s="8" t="s">
        <v>123</v>
      </c>
      <c r="G2" s="8" t="s">
        <v>124</v>
      </c>
      <c r="H2" s="8"/>
      <c r="I2" s="8">
        <v>839</v>
      </c>
      <c r="J2" s="8"/>
      <c r="K2" s="8"/>
      <c r="L2" s="8"/>
      <c r="M2" s="8"/>
      <c r="N2" s="8"/>
      <c r="O2" s="9">
        <v>520.67999999999995</v>
      </c>
      <c r="P2" s="8">
        <v>16.5</v>
      </c>
      <c r="Q2" s="8" t="s">
        <v>125</v>
      </c>
      <c r="R2">
        <f t="shared" ref="R2:R37" si="0">SUM(U2:CM2)</f>
        <v>166</v>
      </c>
      <c r="S2" s="8"/>
      <c r="T2" s="8" t="s">
        <v>126</v>
      </c>
      <c r="Z2">
        <v>11</v>
      </c>
      <c r="AA2">
        <v>107</v>
      </c>
      <c r="AL2">
        <v>1</v>
      </c>
      <c r="AO2">
        <v>3</v>
      </c>
      <c r="AQ2">
        <v>3</v>
      </c>
      <c r="AV2">
        <v>4</v>
      </c>
      <c r="AY2">
        <v>1</v>
      </c>
      <c r="AZ2">
        <v>2</v>
      </c>
      <c r="BA2">
        <v>13</v>
      </c>
      <c r="BD2">
        <v>2</v>
      </c>
      <c r="BF2" s="8"/>
      <c r="BG2">
        <v>1</v>
      </c>
      <c r="BH2">
        <v>7</v>
      </c>
      <c r="BI2">
        <v>1</v>
      </c>
      <c r="BV2">
        <v>1</v>
      </c>
      <c r="BW2">
        <v>7</v>
      </c>
      <c r="CC2">
        <v>1</v>
      </c>
      <c r="CJ2">
        <v>1</v>
      </c>
      <c r="CO2">
        <v>5</v>
      </c>
      <c r="CP2">
        <v>1</v>
      </c>
      <c r="CQ2">
        <v>3</v>
      </c>
      <c r="CR2">
        <v>11</v>
      </c>
      <c r="CS2">
        <v>1</v>
      </c>
      <c r="CT2">
        <v>4</v>
      </c>
      <c r="CX2">
        <v>4</v>
      </c>
      <c r="CY2">
        <v>24</v>
      </c>
      <c r="CZ2">
        <v>2</v>
      </c>
      <c r="DA2">
        <v>11</v>
      </c>
      <c r="DF2" s="8"/>
      <c r="DG2" s="8"/>
      <c r="DH2" s="8"/>
      <c r="DI2" s="8"/>
      <c r="DJ2" s="8"/>
      <c r="DK2" s="8">
        <f t="shared" ref="DK2:DK37" si="1">SUM(U2:CZ2)</f>
        <v>221</v>
      </c>
      <c r="DL2" s="8">
        <f t="shared" ref="DL2:DL37" si="2">SUM(U2:CM2)</f>
        <v>166</v>
      </c>
      <c r="DM2" s="8">
        <f t="shared" ref="DM2:DM37" si="3">SUM(CO2:CT2)</f>
        <v>25</v>
      </c>
      <c r="DN2" s="8">
        <f t="shared" ref="DN2:DN37" si="4">SUM(CU2:CZ2)</f>
        <v>30</v>
      </c>
      <c r="DO2" s="8">
        <f t="shared" ref="DO2:DO37" si="5">DL2/DK2*100</f>
        <v>75.113122171945705</v>
      </c>
      <c r="DP2" s="8">
        <f t="shared" ref="DP2:DP37" si="6">DM2/DK2*100</f>
        <v>11.312217194570136</v>
      </c>
      <c r="DQ2">
        <f t="shared" ref="DQ2:DQ37" si="7">DN2/DK2*100</f>
        <v>13.574660633484163</v>
      </c>
      <c r="DS2">
        <f>SUM( V2,Y2:AA2,AI2:AJ2,AV2:BA2,BB2:BC2,BE2,BM2:BO2,BR2:BY2,CI2:CM2)/DL2*100</f>
        <v>88.554216867469876</v>
      </c>
      <c r="DT2">
        <f t="shared" ref="DT2:DT37" si="8">100-SUM(DS2)</f>
        <v>11.445783132530124</v>
      </c>
      <c r="DV2">
        <f>SUM(BS2:BX2,BB2,AV2:BA2)/DL2*100</f>
        <v>16.867469879518072</v>
      </c>
      <c r="DW2">
        <f>SUM(Y2:AA2)/DL2*100</f>
        <v>71.084337349397586</v>
      </c>
      <c r="DX2">
        <f t="shared" ref="DX2:DX37" si="9">BR2/DL2*100</f>
        <v>0</v>
      </c>
      <c r="DY2">
        <f>SUM(CI2:CM2,BZ2:CB2, BC2)/DL2*100</f>
        <v>0.60240963855421692</v>
      </c>
      <c r="DZ2">
        <f>SUM(BM2:BN2)/DL2*100</f>
        <v>0</v>
      </c>
      <c r="EA2">
        <f>DS2-SUM(DV2:DZ2)</f>
        <v>0</v>
      </c>
      <c r="EB2">
        <f>SUM(CC2:CD2)/DL2*100</f>
        <v>0.60240963855421692</v>
      </c>
      <c r="EC2">
        <f t="shared" ref="EC2:EC37" si="10">SUM(AO2:AT2)/DL2*100</f>
        <v>3.6144578313253009</v>
      </c>
      <c r="ED2">
        <f>SUM(BF2:BK2)/DL2*100</f>
        <v>5.4216867469879517</v>
      </c>
      <c r="EE2">
        <f>BD2/DL2*100</f>
        <v>1.2048192771084338</v>
      </c>
      <c r="EF2">
        <f>SUM(W2:X2,AF2:AH2,AB2,BP2)/DL2*100</f>
        <v>0</v>
      </c>
      <c r="EG2">
        <f t="shared" ref="EG2:EG37" si="11">DT2-SUM(EB2:EF2,EH2)</f>
        <v>0</v>
      </c>
      <c r="EH2">
        <f>SUM(AL2:AL2)/DL2*100</f>
        <v>0.60240963855421692</v>
      </c>
    </row>
    <row r="3" spans="1:142" ht="17" x14ac:dyDescent="0.25">
      <c r="A3" t="s">
        <v>121</v>
      </c>
      <c r="B3" s="7">
        <v>113</v>
      </c>
      <c r="C3" s="7">
        <v>696</v>
      </c>
      <c r="D3" s="7" t="s">
        <v>122</v>
      </c>
      <c r="E3" s="8">
        <v>50</v>
      </c>
      <c r="F3" s="8" t="s">
        <v>123</v>
      </c>
      <c r="G3" s="8" t="s">
        <v>127</v>
      </c>
      <c r="H3" s="8"/>
      <c r="I3" s="8">
        <v>139</v>
      </c>
      <c r="J3" s="8"/>
      <c r="K3" s="8"/>
      <c r="L3" s="8"/>
      <c r="M3" s="8"/>
      <c r="N3" s="8"/>
      <c r="O3" s="9">
        <v>521.05999999999995</v>
      </c>
      <c r="P3" s="8">
        <v>16.5</v>
      </c>
      <c r="Q3" s="8" t="s">
        <v>125</v>
      </c>
      <c r="R3">
        <f t="shared" si="0"/>
        <v>202</v>
      </c>
      <c r="S3" s="8"/>
      <c r="T3" s="8"/>
      <c r="W3">
        <v>7</v>
      </c>
      <c r="X3">
        <v>5</v>
      </c>
      <c r="Z3">
        <v>26</v>
      </c>
      <c r="AA3">
        <v>93</v>
      </c>
      <c r="AE3">
        <v>1</v>
      </c>
      <c r="AF3">
        <v>1</v>
      </c>
      <c r="AH3">
        <v>1</v>
      </c>
      <c r="AP3">
        <v>1</v>
      </c>
      <c r="AQ3">
        <v>2</v>
      </c>
      <c r="AS3">
        <v>1</v>
      </c>
      <c r="AU3">
        <v>3</v>
      </c>
      <c r="AY3">
        <v>1</v>
      </c>
      <c r="AZ3">
        <v>5</v>
      </c>
      <c r="BA3">
        <v>4</v>
      </c>
      <c r="BD3">
        <v>5</v>
      </c>
      <c r="BE3">
        <v>1</v>
      </c>
      <c r="BF3" s="8"/>
      <c r="BG3">
        <v>3</v>
      </c>
      <c r="BH3">
        <v>3</v>
      </c>
      <c r="BI3">
        <v>5</v>
      </c>
      <c r="BJ3">
        <v>6</v>
      </c>
      <c r="BK3">
        <v>2</v>
      </c>
      <c r="BL3">
        <v>1</v>
      </c>
      <c r="BM3">
        <v>3</v>
      </c>
      <c r="BN3">
        <v>1</v>
      </c>
      <c r="BO3">
        <v>4</v>
      </c>
      <c r="BP3">
        <v>5</v>
      </c>
      <c r="BT3">
        <v>1</v>
      </c>
      <c r="BU3">
        <v>1</v>
      </c>
      <c r="BW3">
        <v>3</v>
      </c>
      <c r="BY3">
        <v>1</v>
      </c>
      <c r="CC3">
        <v>4</v>
      </c>
      <c r="CF3">
        <v>1</v>
      </c>
      <c r="CH3">
        <v>1</v>
      </c>
      <c r="CO3">
        <v>8</v>
      </c>
      <c r="CP3">
        <v>15</v>
      </c>
      <c r="CQ3">
        <v>6</v>
      </c>
      <c r="CR3">
        <v>10</v>
      </c>
      <c r="CS3">
        <v>1</v>
      </c>
      <c r="CW3">
        <v>1</v>
      </c>
      <c r="CX3">
        <v>2</v>
      </c>
      <c r="CY3">
        <v>2</v>
      </c>
      <c r="CZ3">
        <v>12</v>
      </c>
      <c r="DA3">
        <v>16</v>
      </c>
      <c r="DF3" s="8"/>
      <c r="DG3" s="8"/>
      <c r="DH3" s="8"/>
      <c r="DI3" s="8"/>
      <c r="DJ3" s="8"/>
      <c r="DK3" s="8">
        <f t="shared" si="1"/>
        <v>259</v>
      </c>
      <c r="DL3" s="8">
        <f t="shared" si="2"/>
        <v>202</v>
      </c>
      <c r="DM3" s="8">
        <f t="shared" si="3"/>
        <v>40</v>
      </c>
      <c r="DN3" s="8">
        <f t="shared" si="4"/>
        <v>17</v>
      </c>
      <c r="DO3" s="8">
        <f t="shared" si="5"/>
        <v>77.992277992277991</v>
      </c>
      <c r="DP3" s="8">
        <f t="shared" si="6"/>
        <v>15.444015444015443</v>
      </c>
      <c r="DQ3">
        <f t="shared" si="7"/>
        <v>6.563706563706563</v>
      </c>
      <c r="DS3">
        <f t="shared" ref="DS3:DS37" si="12">SUM( V3,Y3:AA3,AI3:AJ3,AV3:BA3,BB3:BC3,BE3,BM3:BO3,BR3:BY3,CI3:CM3)/DL3*100</f>
        <v>71.287128712871279</v>
      </c>
      <c r="DT3">
        <f t="shared" si="8"/>
        <v>28.712871287128721</v>
      </c>
      <c r="DV3">
        <f t="shared" ref="DV3:DV37" si="13">SUM(BS3:BX3,BB3,AV3:BA3)/DL3*100</f>
        <v>7.4257425742574252</v>
      </c>
      <c r="DW3">
        <f t="shared" ref="DW3:DW37" si="14">SUM(Y3:AA3)/DL3*100</f>
        <v>58.910891089108908</v>
      </c>
      <c r="DX3">
        <f t="shared" si="9"/>
        <v>0</v>
      </c>
      <c r="DY3">
        <f t="shared" ref="DY3:DY37" si="15">SUM(CI3:CM3,BZ3:CB3, BC3)/DL3*100</f>
        <v>0</v>
      </c>
      <c r="DZ3">
        <f t="shared" ref="DZ3:DZ37" si="16">SUM(BM3:BN3)/DL3*100</f>
        <v>1.9801980198019802</v>
      </c>
      <c r="EA3">
        <f t="shared" ref="EA3:EA37" si="17">DS3-SUM(DV3:DZ3)</f>
        <v>2.9702970297029765</v>
      </c>
      <c r="EB3">
        <f t="shared" ref="EB3:EB37" si="18">SUM(CC3:CD3)/DL3*100</f>
        <v>1.9801980198019802</v>
      </c>
      <c r="EC3">
        <f t="shared" si="10"/>
        <v>1.9801980198019802</v>
      </c>
      <c r="ED3">
        <f t="shared" ref="ED3:ED37" si="19">SUM(BF3:BK3)/DL3*100</f>
        <v>9.4059405940594054</v>
      </c>
      <c r="EE3">
        <f t="shared" ref="EE3:EE37" si="20">BD3/DL3*100</f>
        <v>2.4752475247524752</v>
      </c>
      <c r="EF3">
        <f t="shared" ref="EF3:EF37" si="21">SUM(W3:X3,AF3:AH3,AB3,BP3)/DL3*100</f>
        <v>9.4059405940594054</v>
      </c>
      <c r="EG3">
        <f t="shared" si="11"/>
        <v>3.4653465346534738</v>
      </c>
      <c r="EH3">
        <f t="shared" ref="EH3:EH37" si="22">SUM(AL3:AL3)/DL3*100</f>
        <v>0</v>
      </c>
    </row>
    <row r="4" spans="1:142" ht="17" x14ac:dyDescent="0.25">
      <c r="A4" t="s">
        <v>121</v>
      </c>
      <c r="B4" s="7">
        <v>113</v>
      </c>
      <c r="C4" s="7">
        <v>696</v>
      </c>
      <c r="D4" s="7" t="s">
        <v>122</v>
      </c>
      <c r="E4">
        <v>50</v>
      </c>
      <c r="F4" t="s">
        <v>128</v>
      </c>
      <c r="G4" t="s">
        <v>129</v>
      </c>
      <c r="I4">
        <v>61</v>
      </c>
      <c r="O4" s="9">
        <v>521.63</v>
      </c>
      <c r="P4">
        <v>16.7</v>
      </c>
      <c r="Q4" s="8" t="s">
        <v>125</v>
      </c>
      <c r="R4">
        <f t="shared" si="0"/>
        <v>272</v>
      </c>
      <c r="T4" t="s">
        <v>130</v>
      </c>
      <c r="W4">
        <v>10</v>
      </c>
      <c r="X4">
        <v>31</v>
      </c>
      <c r="Y4">
        <v>2</v>
      </c>
      <c r="Z4">
        <v>8</v>
      </c>
      <c r="AA4">
        <v>42</v>
      </c>
      <c r="AB4">
        <v>4</v>
      </c>
      <c r="AF4">
        <v>1</v>
      </c>
      <c r="AR4">
        <v>4</v>
      </c>
      <c r="AS4">
        <v>3</v>
      </c>
      <c r="AV4">
        <v>1</v>
      </c>
      <c r="AZ4">
        <v>8</v>
      </c>
      <c r="BF4">
        <v>1</v>
      </c>
      <c r="BG4">
        <v>15</v>
      </c>
      <c r="BH4">
        <v>118</v>
      </c>
      <c r="BI4">
        <v>5</v>
      </c>
      <c r="BJ4">
        <v>6</v>
      </c>
      <c r="BP4">
        <v>3</v>
      </c>
      <c r="BQ4">
        <v>1</v>
      </c>
      <c r="BT4">
        <v>7</v>
      </c>
      <c r="BY4">
        <v>1</v>
      </c>
      <c r="CM4">
        <v>1</v>
      </c>
      <c r="CP4">
        <v>5</v>
      </c>
      <c r="CQ4">
        <v>8</v>
      </c>
      <c r="CS4">
        <v>5</v>
      </c>
      <c r="CW4">
        <v>1</v>
      </c>
      <c r="CX4">
        <v>2</v>
      </c>
      <c r="CY4">
        <v>3</v>
      </c>
      <c r="CZ4">
        <v>1</v>
      </c>
      <c r="DK4" s="8">
        <f t="shared" si="1"/>
        <v>297</v>
      </c>
      <c r="DL4">
        <f t="shared" si="2"/>
        <v>272</v>
      </c>
      <c r="DM4" s="8">
        <f t="shared" si="3"/>
        <v>18</v>
      </c>
      <c r="DN4" s="8">
        <f t="shared" si="4"/>
        <v>7</v>
      </c>
      <c r="DO4" s="8">
        <f t="shared" si="5"/>
        <v>91.582491582491585</v>
      </c>
      <c r="DP4" s="8">
        <f t="shared" si="6"/>
        <v>6.0606060606060606</v>
      </c>
      <c r="DQ4">
        <f t="shared" si="7"/>
        <v>2.3569023569023568</v>
      </c>
      <c r="DS4">
        <f t="shared" si="12"/>
        <v>25.735294117647058</v>
      </c>
      <c r="DT4">
        <f t="shared" si="8"/>
        <v>74.264705882352942</v>
      </c>
      <c r="DV4">
        <f t="shared" si="13"/>
        <v>5.8823529411764701</v>
      </c>
      <c r="DW4">
        <f t="shared" si="14"/>
        <v>19.117647058823529</v>
      </c>
      <c r="DX4">
        <f t="shared" si="9"/>
        <v>0</v>
      </c>
      <c r="DY4">
        <f t="shared" si="15"/>
        <v>0.36764705882352938</v>
      </c>
      <c r="DZ4">
        <f t="shared" si="16"/>
        <v>0</v>
      </c>
      <c r="EA4">
        <f t="shared" si="17"/>
        <v>0.36764705882352899</v>
      </c>
      <c r="EB4">
        <f t="shared" si="18"/>
        <v>0</v>
      </c>
      <c r="EC4">
        <f t="shared" si="10"/>
        <v>2.5735294117647056</v>
      </c>
      <c r="ED4">
        <f t="shared" si="19"/>
        <v>53.308823529411761</v>
      </c>
      <c r="EE4">
        <f t="shared" si="20"/>
        <v>0</v>
      </c>
      <c r="EF4">
        <f t="shared" si="21"/>
        <v>18.014705882352942</v>
      </c>
      <c r="EG4">
        <f t="shared" si="11"/>
        <v>0.3676470588235361</v>
      </c>
      <c r="EH4">
        <f t="shared" si="22"/>
        <v>0</v>
      </c>
    </row>
    <row r="5" spans="1:142" ht="17" x14ac:dyDescent="0.25">
      <c r="A5" t="s">
        <v>121</v>
      </c>
      <c r="B5" s="7">
        <v>113</v>
      </c>
      <c r="C5" s="7">
        <v>696</v>
      </c>
      <c r="D5" s="7" t="s">
        <v>122</v>
      </c>
      <c r="E5">
        <v>50</v>
      </c>
      <c r="F5" t="s">
        <v>131</v>
      </c>
      <c r="G5" s="6" t="s">
        <v>132</v>
      </c>
      <c r="I5">
        <v>169</v>
      </c>
      <c r="O5" s="9">
        <v>521.77</v>
      </c>
      <c r="P5" t="s">
        <v>133</v>
      </c>
      <c r="Q5" s="8" t="s">
        <v>125</v>
      </c>
      <c r="R5">
        <f t="shared" si="0"/>
        <v>209</v>
      </c>
      <c r="T5" t="s">
        <v>134</v>
      </c>
      <c r="W5">
        <v>25</v>
      </c>
      <c r="X5">
        <v>1</v>
      </c>
      <c r="Z5">
        <v>45</v>
      </c>
      <c r="AA5">
        <v>60</v>
      </c>
      <c r="AE5">
        <v>1</v>
      </c>
      <c r="AH5">
        <v>2</v>
      </c>
      <c r="AL5">
        <v>1</v>
      </c>
      <c r="AR5">
        <v>1</v>
      </c>
      <c r="AU5">
        <v>2</v>
      </c>
      <c r="AV5">
        <v>4</v>
      </c>
      <c r="AX5">
        <v>2</v>
      </c>
      <c r="AY5">
        <v>1</v>
      </c>
      <c r="BA5">
        <v>4</v>
      </c>
      <c r="BD5">
        <v>2</v>
      </c>
      <c r="BG5">
        <v>2</v>
      </c>
      <c r="BH5">
        <v>8</v>
      </c>
      <c r="BI5">
        <v>9</v>
      </c>
      <c r="BJ5">
        <v>2</v>
      </c>
      <c r="BO5">
        <v>3</v>
      </c>
      <c r="BP5">
        <v>25</v>
      </c>
      <c r="BU5">
        <v>3</v>
      </c>
      <c r="BV5">
        <v>2</v>
      </c>
      <c r="BW5">
        <v>4</v>
      </c>
      <c r="CO5">
        <v>10</v>
      </c>
      <c r="CP5">
        <v>7</v>
      </c>
      <c r="CQ5">
        <v>12</v>
      </c>
      <c r="CR5">
        <v>8</v>
      </c>
      <c r="CS5">
        <v>2</v>
      </c>
      <c r="CU5">
        <v>1</v>
      </c>
      <c r="CX5">
        <v>1</v>
      </c>
      <c r="CY5">
        <v>1</v>
      </c>
      <c r="DA5">
        <v>20</v>
      </c>
      <c r="DC5">
        <v>1</v>
      </c>
      <c r="DJ5">
        <v>1</v>
      </c>
      <c r="DK5" s="8">
        <f t="shared" si="1"/>
        <v>251</v>
      </c>
      <c r="DL5">
        <f t="shared" si="2"/>
        <v>209</v>
      </c>
      <c r="DM5" s="8">
        <f t="shared" si="3"/>
        <v>39</v>
      </c>
      <c r="DN5" s="8">
        <f t="shared" si="4"/>
        <v>3</v>
      </c>
      <c r="DO5" s="8">
        <f t="shared" si="5"/>
        <v>83.266932270916342</v>
      </c>
      <c r="DP5" s="8">
        <f t="shared" si="6"/>
        <v>15.53784860557769</v>
      </c>
      <c r="DQ5">
        <f t="shared" si="7"/>
        <v>1.1952191235059761</v>
      </c>
      <c r="DS5">
        <f t="shared" si="12"/>
        <v>61.244019138755981</v>
      </c>
      <c r="DT5">
        <f t="shared" si="8"/>
        <v>38.755980861244019</v>
      </c>
      <c r="DV5">
        <f t="shared" si="13"/>
        <v>9.5693779904306222</v>
      </c>
      <c r="DW5">
        <f t="shared" si="14"/>
        <v>50.239234449760758</v>
      </c>
      <c r="DX5">
        <f t="shared" si="9"/>
        <v>0</v>
      </c>
      <c r="DY5">
        <f t="shared" si="15"/>
        <v>0</v>
      </c>
      <c r="DZ5">
        <f t="shared" si="16"/>
        <v>0</v>
      </c>
      <c r="EA5">
        <f t="shared" si="17"/>
        <v>1.4354066985645986</v>
      </c>
      <c r="EB5">
        <f t="shared" si="18"/>
        <v>0</v>
      </c>
      <c r="EC5">
        <f t="shared" si="10"/>
        <v>0.4784688995215311</v>
      </c>
      <c r="ED5">
        <f t="shared" si="19"/>
        <v>10.047846889952153</v>
      </c>
      <c r="EE5">
        <f t="shared" si="20"/>
        <v>0.9569377990430622</v>
      </c>
      <c r="EF5">
        <f t="shared" si="21"/>
        <v>25.358851674641148</v>
      </c>
      <c r="EG5">
        <f t="shared" si="11"/>
        <v>1.4354066985645986</v>
      </c>
      <c r="EH5">
        <f t="shared" si="22"/>
        <v>0.4784688995215311</v>
      </c>
    </row>
    <row r="6" spans="1:142" ht="17" x14ac:dyDescent="0.25">
      <c r="A6" t="s">
        <v>121</v>
      </c>
      <c r="B6" s="7">
        <v>113</v>
      </c>
      <c r="C6" s="7">
        <v>696</v>
      </c>
      <c r="D6" s="7" t="s">
        <v>122</v>
      </c>
      <c r="E6">
        <v>50</v>
      </c>
      <c r="F6" t="s">
        <v>131</v>
      </c>
      <c r="G6" s="6" t="s">
        <v>135</v>
      </c>
      <c r="I6">
        <v>223</v>
      </c>
      <c r="O6" s="9">
        <v>522.08000000000004</v>
      </c>
      <c r="Q6" s="8" t="s">
        <v>125</v>
      </c>
      <c r="R6">
        <f t="shared" si="0"/>
        <v>221</v>
      </c>
      <c r="W6">
        <v>1</v>
      </c>
      <c r="Z6">
        <v>51</v>
      </c>
      <c r="AA6">
        <v>64</v>
      </c>
      <c r="AH6">
        <v>1</v>
      </c>
      <c r="AQ6">
        <v>5</v>
      </c>
      <c r="AR6">
        <v>3</v>
      </c>
      <c r="AV6">
        <v>11</v>
      </c>
      <c r="AX6">
        <v>15</v>
      </c>
      <c r="AZ6">
        <v>5</v>
      </c>
      <c r="BA6">
        <v>10</v>
      </c>
      <c r="BD6">
        <v>13</v>
      </c>
      <c r="BH6">
        <v>1</v>
      </c>
      <c r="BJ6">
        <v>7</v>
      </c>
      <c r="BO6">
        <v>3</v>
      </c>
      <c r="BT6">
        <v>4</v>
      </c>
      <c r="BV6">
        <v>16</v>
      </c>
      <c r="BW6">
        <v>4</v>
      </c>
      <c r="CC6">
        <v>7</v>
      </c>
      <c r="CO6">
        <v>1</v>
      </c>
      <c r="CP6">
        <v>13</v>
      </c>
      <c r="CQ6">
        <v>33</v>
      </c>
      <c r="CR6">
        <v>8</v>
      </c>
      <c r="DA6">
        <v>12</v>
      </c>
      <c r="DC6">
        <v>1</v>
      </c>
      <c r="DK6" s="8">
        <f t="shared" si="1"/>
        <v>276</v>
      </c>
      <c r="DL6">
        <f t="shared" si="2"/>
        <v>221</v>
      </c>
      <c r="DM6" s="8">
        <f t="shared" si="3"/>
        <v>55</v>
      </c>
      <c r="DN6" s="8">
        <f t="shared" si="4"/>
        <v>0</v>
      </c>
      <c r="DO6" s="8">
        <f t="shared" si="5"/>
        <v>80.072463768115938</v>
      </c>
      <c r="DP6" s="8">
        <f t="shared" si="6"/>
        <v>19.927536231884059</v>
      </c>
      <c r="DQ6">
        <f t="shared" si="7"/>
        <v>0</v>
      </c>
      <c r="DS6">
        <f t="shared" si="12"/>
        <v>82.805429864253384</v>
      </c>
      <c r="DT6">
        <f t="shared" si="8"/>
        <v>17.194570135746616</v>
      </c>
      <c r="DV6">
        <f t="shared" si="13"/>
        <v>29.411764705882355</v>
      </c>
      <c r="DW6">
        <f t="shared" si="14"/>
        <v>52.036199095022631</v>
      </c>
      <c r="DX6">
        <f t="shared" si="9"/>
        <v>0</v>
      </c>
      <c r="DY6">
        <f t="shared" si="15"/>
        <v>0</v>
      </c>
      <c r="DZ6">
        <f t="shared" si="16"/>
        <v>0</v>
      </c>
      <c r="EA6">
        <f t="shared" si="17"/>
        <v>1.3574660633483973</v>
      </c>
      <c r="EB6">
        <f t="shared" si="18"/>
        <v>3.1674208144796379</v>
      </c>
      <c r="EC6">
        <f t="shared" si="10"/>
        <v>3.6199095022624439</v>
      </c>
      <c r="ED6">
        <f t="shared" si="19"/>
        <v>3.6199095022624439</v>
      </c>
      <c r="EE6">
        <f t="shared" si="20"/>
        <v>5.8823529411764701</v>
      </c>
      <c r="EF6">
        <f t="shared" si="21"/>
        <v>0.90497737556561098</v>
      </c>
      <c r="EG6">
        <f t="shared" si="11"/>
        <v>0</v>
      </c>
      <c r="EH6">
        <f t="shared" si="22"/>
        <v>0</v>
      </c>
    </row>
    <row r="7" spans="1:142" ht="17" x14ac:dyDescent="0.25">
      <c r="A7" t="s">
        <v>121</v>
      </c>
      <c r="B7" s="7">
        <v>113</v>
      </c>
      <c r="C7" s="7">
        <v>696</v>
      </c>
      <c r="D7" s="7" t="s">
        <v>122</v>
      </c>
      <c r="E7">
        <v>51</v>
      </c>
      <c r="F7" t="s">
        <v>123</v>
      </c>
      <c r="G7" s="6" t="s">
        <v>136</v>
      </c>
      <c r="I7">
        <v>527</v>
      </c>
      <c r="O7" s="5">
        <v>529.91999999999996</v>
      </c>
      <c r="Q7" t="s">
        <v>137</v>
      </c>
      <c r="R7">
        <f t="shared" si="0"/>
        <v>65</v>
      </c>
      <c r="T7" t="s">
        <v>138</v>
      </c>
      <c r="W7">
        <v>1</v>
      </c>
      <c r="Z7">
        <v>6</v>
      </c>
      <c r="AA7">
        <v>9</v>
      </c>
      <c r="AC7">
        <v>1</v>
      </c>
      <c r="AE7">
        <v>2</v>
      </c>
      <c r="AI7">
        <v>1</v>
      </c>
      <c r="AJ7">
        <v>3</v>
      </c>
      <c r="AL7">
        <v>14</v>
      </c>
      <c r="AN7">
        <v>1</v>
      </c>
      <c r="AR7">
        <v>1</v>
      </c>
      <c r="AT7">
        <v>1</v>
      </c>
      <c r="AZ7">
        <v>5</v>
      </c>
      <c r="BA7">
        <v>1</v>
      </c>
      <c r="BG7">
        <v>3</v>
      </c>
      <c r="BM7">
        <v>2</v>
      </c>
      <c r="BP7">
        <v>2</v>
      </c>
      <c r="BZ7">
        <v>1</v>
      </c>
      <c r="CB7">
        <v>2</v>
      </c>
      <c r="CC7">
        <v>2</v>
      </c>
      <c r="CG7">
        <v>1</v>
      </c>
      <c r="CJ7">
        <v>5</v>
      </c>
      <c r="CL7">
        <v>1</v>
      </c>
      <c r="CO7">
        <v>4</v>
      </c>
      <c r="CP7">
        <v>7</v>
      </c>
      <c r="CQ7">
        <v>30</v>
      </c>
      <c r="CR7">
        <v>31</v>
      </c>
      <c r="CS7">
        <v>12</v>
      </c>
      <c r="CT7">
        <v>3</v>
      </c>
      <c r="CU7">
        <v>1</v>
      </c>
      <c r="CW7">
        <v>1</v>
      </c>
      <c r="CX7">
        <v>3</v>
      </c>
      <c r="CY7">
        <v>6</v>
      </c>
      <c r="CZ7">
        <v>2</v>
      </c>
      <c r="DA7">
        <v>36</v>
      </c>
      <c r="DC7">
        <v>2</v>
      </c>
      <c r="DK7">
        <f t="shared" si="1"/>
        <v>165</v>
      </c>
      <c r="DL7">
        <f t="shared" si="2"/>
        <v>65</v>
      </c>
      <c r="DM7">
        <f t="shared" si="3"/>
        <v>87</v>
      </c>
      <c r="DN7">
        <f t="shared" si="4"/>
        <v>13</v>
      </c>
      <c r="DO7">
        <f t="shared" si="5"/>
        <v>39.393939393939391</v>
      </c>
      <c r="DP7">
        <f t="shared" si="6"/>
        <v>52.72727272727272</v>
      </c>
      <c r="DQ7">
        <f t="shared" si="7"/>
        <v>7.878787878787878</v>
      </c>
      <c r="DS7">
        <f t="shared" si="12"/>
        <v>50.769230769230766</v>
      </c>
      <c r="DT7">
        <f t="shared" si="8"/>
        <v>49.230769230769234</v>
      </c>
      <c r="DV7">
        <f t="shared" si="13"/>
        <v>9.2307692307692317</v>
      </c>
      <c r="DW7">
        <f t="shared" si="14"/>
        <v>23.076923076923077</v>
      </c>
      <c r="DX7">
        <f t="shared" si="9"/>
        <v>0</v>
      </c>
      <c r="DY7">
        <f t="shared" si="15"/>
        <v>13.846153846153847</v>
      </c>
      <c r="DZ7">
        <f t="shared" si="16"/>
        <v>3.0769230769230771</v>
      </c>
      <c r="EA7">
        <f t="shared" si="17"/>
        <v>1.538461538461533</v>
      </c>
      <c r="EB7">
        <f t="shared" si="18"/>
        <v>3.0769230769230771</v>
      </c>
      <c r="EC7">
        <f t="shared" si="10"/>
        <v>3.0769230769230771</v>
      </c>
      <c r="ED7">
        <f t="shared" si="19"/>
        <v>4.6153846153846159</v>
      </c>
      <c r="EE7">
        <f t="shared" si="20"/>
        <v>0</v>
      </c>
      <c r="EF7">
        <f t="shared" si="21"/>
        <v>4.6153846153846159</v>
      </c>
      <c r="EG7">
        <f t="shared" si="11"/>
        <v>12.307692307692307</v>
      </c>
      <c r="EH7">
        <f t="shared" si="22"/>
        <v>21.53846153846154</v>
      </c>
    </row>
    <row r="8" spans="1:142" ht="17" x14ac:dyDescent="0.25">
      <c r="A8" t="s">
        <v>121</v>
      </c>
      <c r="B8" s="7">
        <v>113</v>
      </c>
      <c r="C8" s="7">
        <v>696</v>
      </c>
      <c r="D8" s="7" t="s">
        <v>122</v>
      </c>
      <c r="E8">
        <v>51</v>
      </c>
      <c r="F8" t="s">
        <v>123</v>
      </c>
      <c r="G8" s="6" t="s">
        <v>139</v>
      </c>
      <c r="I8">
        <v>682</v>
      </c>
      <c r="O8" s="5">
        <v>531.23</v>
      </c>
      <c r="Q8" t="s">
        <v>137</v>
      </c>
      <c r="R8">
        <f t="shared" si="0"/>
        <v>68</v>
      </c>
      <c r="T8" t="s">
        <v>138</v>
      </c>
      <c r="V8">
        <v>1</v>
      </c>
      <c r="W8">
        <v>6</v>
      </c>
      <c r="Z8">
        <v>4</v>
      </c>
      <c r="AA8">
        <v>10</v>
      </c>
      <c r="AE8">
        <v>1</v>
      </c>
      <c r="AI8">
        <v>1</v>
      </c>
      <c r="AJ8">
        <v>3</v>
      </c>
      <c r="AL8">
        <v>23</v>
      </c>
      <c r="AM8">
        <v>3</v>
      </c>
      <c r="AZ8">
        <v>2</v>
      </c>
      <c r="BC8">
        <v>1</v>
      </c>
      <c r="BK8">
        <v>1</v>
      </c>
      <c r="BP8">
        <v>3</v>
      </c>
      <c r="CB8">
        <v>3</v>
      </c>
      <c r="CD8">
        <v>1</v>
      </c>
      <c r="CJ8">
        <v>5</v>
      </c>
      <c r="CP8">
        <v>9</v>
      </c>
      <c r="CQ8">
        <v>8</v>
      </c>
      <c r="CR8">
        <v>17</v>
      </c>
      <c r="CS8">
        <v>4</v>
      </c>
      <c r="CU8">
        <v>4</v>
      </c>
      <c r="CW8">
        <v>5</v>
      </c>
      <c r="CX8">
        <v>2</v>
      </c>
      <c r="CY8">
        <v>4</v>
      </c>
      <c r="DA8">
        <v>57</v>
      </c>
      <c r="DK8">
        <f t="shared" si="1"/>
        <v>121</v>
      </c>
      <c r="DL8">
        <f t="shared" si="2"/>
        <v>68</v>
      </c>
      <c r="DM8">
        <f t="shared" si="3"/>
        <v>38</v>
      </c>
      <c r="DN8">
        <f t="shared" si="4"/>
        <v>15</v>
      </c>
      <c r="DO8">
        <f t="shared" si="5"/>
        <v>56.198347107438018</v>
      </c>
      <c r="DP8">
        <f t="shared" si="6"/>
        <v>31.404958677685951</v>
      </c>
      <c r="DQ8">
        <f t="shared" si="7"/>
        <v>12.396694214876034</v>
      </c>
      <c r="DS8">
        <f t="shared" si="12"/>
        <v>39.705882352941174</v>
      </c>
      <c r="DT8">
        <f t="shared" si="8"/>
        <v>60.294117647058826</v>
      </c>
      <c r="DV8">
        <f t="shared" si="13"/>
        <v>2.9411764705882351</v>
      </c>
      <c r="DW8">
        <f t="shared" si="14"/>
        <v>20.588235294117645</v>
      </c>
      <c r="DX8">
        <f t="shared" si="9"/>
        <v>0</v>
      </c>
      <c r="DY8">
        <f t="shared" si="15"/>
        <v>13.23529411764706</v>
      </c>
      <c r="DZ8">
        <f t="shared" si="16"/>
        <v>0</v>
      </c>
      <c r="EA8">
        <f t="shared" si="17"/>
        <v>2.941176470588232</v>
      </c>
      <c r="EB8">
        <f t="shared" si="18"/>
        <v>1.4705882352941175</v>
      </c>
      <c r="EC8">
        <f t="shared" si="10"/>
        <v>0</v>
      </c>
      <c r="ED8">
        <f t="shared" si="19"/>
        <v>1.4705882352941175</v>
      </c>
      <c r="EE8">
        <f t="shared" si="20"/>
        <v>0</v>
      </c>
      <c r="EF8">
        <f t="shared" si="21"/>
        <v>13.23529411764706</v>
      </c>
      <c r="EG8">
        <f t="shared" si="11"/>
        <v>10.294117647058826</v>
      </c>
      <c r="EH8">
        <f t="shared" si="22"/>
        <v>33.82352941176471</v>
      </c>
    </row>
    <row r="9" spans="1:142" ht="16" x14ac:dyDescent="0.2">
      <c r="A9" t="s">
        <v>121</v>
      </c>
      <c r="B9">
        <v>113</v>
      </c>
      <c r="C9">
        <v>696</v>
      </c>
      <c r="D9" t="s">
        <v>122</v>
      </c>
      <c r="E9">
        <v>52</v>
      </c>
      <c r="F9" t="s">
        <v>123</v>
      </c>
      <c r="G9" t="s">
        <v>140</v>
      </c>
      <c r="I9">
        <v>450</v>
      </c>
      <c r="O9">
        <v>539.52</v>
      </c>
      <c r="Q9" t="s">
        <v>137</v>
      </c>
      <c r="R9">
        <f t="shared" si="0"/>
        <v>59</v>
      </c>
      <c r="T9" t="s">
        <v>138</v>
      </c>
      <c r="U9">
        <v>2</v>
      </c>
      <c r="AA9">
        <v>2</v>
      </c>
      <c r="AE9">
        <v>3</v>
      </c>
      <c r="AI9">
        <v>4</v>
      </c>
      <c r="AJ9">
        <v>3</v>
      </c>
      <c r="AL9">
        <v>13</v>
      </c>
      <c r="AZ9">
        <v>2</v>
      </c>
      <c r="BG9">
        <v>1</v>
      </c>
      <c r="BH9">
        <v>1</v>
      </c>
      <c r="BN9">
        <v>1</v>
      </c>
      <c r="CA9">
        <v>1</v>
      </c>
      <c r="CC9">
        <v>8</v>
      </c>
      <c r="CJ9">
        <v>18</v>
      </c>
      <c r="CO9">
        <v>2</v>
      </c>
      <c r="CP9">
        <v>6</v>
      </c>
      <c r="CQ9">
        <v>8</v>
      </c>
      <c r="CR9">
        <v>9</v>
      </c>
      <c r="CS9">
        <v>3</v>
      </c>
      <c r="CU9">
        <v>2</v>
      </c>
      <c r="CW9">
        <v>2</v>
      </c>
      <c r="CX9">
        <v>1</v>
      </c>
      <c r="CY9">
        <v>5</v>
      </c>
      <c r="CZ9">
        <v>2</v>
      </c>
      <c r="DA9">
        <v>13</v>
      </c>
      <c r="DK9">
        <f t="shared" si="1"/>
        <v>99</v>
      </c>
      <c r="DL9">
        <f t="shared" si="2"/>
        <v>59</v>
      </c>
      <c r="DM9">
        <f t="shared" si="3"/>
        <v>28</v>
      </c>
      <c r="DN9">
        <f t="shared" si="4"/>
        <v>12</v>
      </c>
      <c r="DO9">
        <f t="shared" si="5"/>
        <v>59.595959595959592</v>
      </c>
      <c r="DP9">
        <f t="shared" si="6"/>
        <v>28.28282828282828</v>
      </c>
      <c r="DQ9">
        <f t="shared" si="7"/>
        <v>12.121212121212121</v>
      </c>
      <c r="DS9">
        <f t="shared" si="12"/>
        <v>50.847457627118644</v>
      </c>
      <c r="DT9">
        <f t="shared" si="8"/>
        <v>49.152542372881356</v>
      </c>
      <c r="DV9">
        <f t="shared" si="13"/>
        <v>3.3898305084745761</v>
      </c>
      <c r="DW9">
        <f t="shared" si="14"/>
        <v>3.3898305084745761</v>
      </c>
      <c r="DX9">
        <f t="shared" si="9"/>
        <v>0</v>
      </c>
      <c r="DY9">
        <f t="shared" si="15"/>
        <v>32.20338983050847</v>
      </c>
      <c r="DZ9">
        <f t="shared" si="16"/>
        <v>1.6949152542372881</v>
      </c>
      <c r="EA9">
        <f t="shared" si="17"/>
        <v>10.169491525423737</v>
      </c>
      <c r="EB9">
        <f t="shared" si="18"/>
        <v>13.559322033898304</v>
      </c>
      <c r="EC9">
        <f t="shared" si="10"/>
        <v>0</v>
      </c>
      <c r="ED9">
        <f t="shared" si="19"/>
        <v>3.3898305084745761</v>
      </c>
      <c r="EE9">
        <f t="shared" si="20"/>
        <v>0</v>
      </c>
      <c r="EF9">
        <f t="shared" si="21"/>
        <v>0</v>
      </c>
      <c r="EG9">
        <f t="shared" si="11"/>
        <v>10.169491525423737</v>
      </c>
      <c r="EH9">
        <f t="shared" si="22"/>
        <v>22.033898305084744</v>
      </c>
    </row>
    <row r="10" spans="1:142" s="1" customFormat="1" ht="16" x14ac:dyDescent="0.2">
      <c r="A10" s="1" t="s">
        <v>141</v>
      </c>
      <c r="B10" s="3">
        <v>113</v>
      </c>
      <c r="C10" s="3">
        <v>696</v>
      </c>
      <c r="D10" s="3" t="s">
        <v>122</v>
      </c>
      <c r="E10" s="3">
        <v>53</v>
      </c>
      <c r="F10" s="3" t="s">
        <v>142</v>
      </c>
      <c r="G10" s="4" t="s">
        <v>143</v>
      </c>
      <c r="H10" s="3"/>
      <c r="I10" s="3">
        <v>55</v>
      </c>
      <c r="J10" s="3"/>
      <c r="K10" s="3"/>
      <c r="L10" s="3"/>
      <c r="M10" s="3">
        <v>548.97</v>
      </c>
      <c r="N10" s="3">
        <v>548.94000000000005</v>
      </c>
      <c r="O10" s="3">
        <v>548.95500000000004</v>
      </c>
      <c r="P10" s="3">
        <v>33.200000000000003</v>
      </c>
      <c r="Q10" s="3" t="s">
        <v>144</v>
      </c>
      <c r="R10" s="1">
        <f t="shared" si="0"/>
        <v>38.5</v>
      </c>
      <c r="S10" s="3"/>
      <c r="T10" s="3" t="s">
        <v>145</v>
      </c>
      <c r="U10" s="3"/>
      <c r="V10" s="3"/>
      <c r="X10" s="3"/>
      <c r="AA10" s="3">
        <v>6</v>
      </c>
      <c r="AD10" s="3"/>
      <c r="AG10" s="3"/>
      <c r="AI10" s="3"/>
      <c r="AJ10" s="3"/>
      <c r="AK10" s="3"/>
      <c r="AL10" s="3">
        <v>1</v>
      </c>
      <c r="AN10" s="3"/>
      <c r="AO10" s="3"/>
      <c r="AP10" s="3"/>
      <c r="AT10" s="3">
        <v>2</v>
      </c>
      <c r="AU10" s="3"/>
      <c r="AZ10" s="3">
        <v>1</v>
      </c>
      <c r="BB10" s="3"/>
      <c r="BC10" s="3"/>
      <c r="BD10" s="3"/>
      <c r="BE10" s="3"/>
      <c r="BJ10" s="3"/>
      <c r="BK10" s="3"/>
      <c r="BL10" s="3"/>
      <c r="BM10" s="3"/>
      <c r="BN10" s="3"/>
      <c r="BS10" s="3">
        <v>7.5</v>
      </c>
      <c r="BT10" s="3">
        <v>17</v>
      </c>
      <c r="BU10" s="3"/>
      <c r="BY10" s="3">
        <v>1</v>
      </c>
      <c r="CA10" s="3"/>
      <c r="CB10" s="3">
        <v>1</v>
      </c>
      <c r="CC10" s="3"/>
      <c r="CD10" s="3"/>
      <c r="CE10" s="3"/>
      <c r="CG10" s="3"/>
      <c r="CH10" s="3"/>
      <c r="CI10" s="3"/>
      <c r="CK10" s="3"/>
      <c r="CL10" s="3"/>
      <c r="CM10" s="3">
        <v>2</v>
      </c>
      <c r="CN10" s="3"/>
      <c r="CO10" s="3"/>
      <c r="CP10" s="3">
        <v>3</v>
      </c>
      <c r="CQ10" s="3">
        <v>6</v>
      </c>
      <c r="CR10" s="3"/>
      <c r="CS10" s="3">
        <v>3</v>
      </c>
      <c r="CV10" s="3">
        <v>1</v>
      </c>
      <c r="CX10" s="3"/>
      <c r="CZ10" s="3"/>
      <c r="DA10" s="3">
        <v>2</v>
      </c>
      <c r="DB10" s="3"/>
      <c r="DF10" s="3"/>
      <c r="DG10" s="3"/>
      <c r="DH10" s="3"/>
      <c r="DI10" s="3"/>
      <c r="DJ10" s="3"/>
      <c r="DK10" s="1">
        <f t="shared" si="1"/>
        <v>51.5</v>
      </c>
      <c r="DL10" s="1">
        <f t="shared" si="2"/>
        <v>38.5</v>
      </c>
      <c r="DM10" s="1">
        <f t="shared" si="3"/>
        <v>12</v>
      </c>
      <c r="DN10" s="1">
        <f t="shared" si="4"/>
        <v>1</v>
      </c>
      <c r="DO10" s="1">
        <f t="shared" si="5"/>
        <v>74.757281553398059</v>
      </c>
      <c r="DP10" s="1">
        <f t="shared" si="6"/>
        <v>23.300970873786408</v>
      </c>
      <c r="DQ10" s="1">
        <f t="shared" si="7"/>
        <v>1.9417475728155338</v>
      </c>
      <c r="DS10">
        <f t="shared" si="12"/>
        <v>89.610389610389603</v>
      </c>
      <c r="DT10">
        <f t="shared" si="8"/>
        <v>10.389610389610397</v>
      </c>
      <c r="DV10" s="1">
        <f t="shared" si="13"/>
        <v>66.233766233766232</v>
      </c>
      <c r="DW10" s="1">
        <f t="shared" si="14"/>
        <v>15.584415584415584</v>
      </c>
      <c r="DX10" s="1">
        <f t="shared" si="9"/>
        <v>0</v>
      </c>
      <c r="DY10">
        <f t="shared" si="15"/>
        <v>7.7922077922077921</v>
      </c>
      <c r="DZ10">
        <f t="shared" si="16"/>
        <v>0</v>
      </c>
      <c r="EA10">
        <f t="shared" si="17"/>
        <v>0</v>
      </c>
      <c r="EB10" s="1">
        <f t="shared" si="18"/>
        <v>0</v>
      </c>
      <c r="EC10" s="1">
        <f t="shared" si="10"/>
        <v>5.1948051948051948</v>
      </c>
      <c r="ED10" s="1">
        <f t="shared" si="19"/>
        <v>0</v>
      </c>
      <c r="EE10" s="1">
        <f t="shared" si="20"/>
        <v>0</v>
      </c>
      <c r="EF10" s="1">
        <f t="shared" si="21"/>
        <v>0</v>
      </c>
      <c r="EG10" s="1">
        <f t="shared" si="11"/>
        <v>2.5974025974026045</v>
      </c>
      <c r="EH10" s="1">
        <f t="shared" si="22"/>
        <v>2.5974025974025974</v>
      </c>
      <c r="EJ10"/>
    </row>
    <row r="11" spans="1:142" s="1" customFormat="1" ht="16" x14ac:dyDescent="0.2">
      <c r="A11" s="1" t="s">
        <v>141</v>
      </c>
      <c r="B11" s="3">
        <v>113</v>
      </c>
      <c r="C11" s="3">
        <v>696</v>
      </c>
      <c r="D11" s="3" t="s">
        <v>122</v>
      </c>
      <c r="E11" s="3">
        <v>53</v>
      </c>
      <c r="F11" s="3" t="s">
        <v>146</v>
      </c>
      <c r="G11" s="4" t="s">
        <v>147</v>
      </c>
      <c r="H11" s="3"/>
      <c r="I11" s="3">
        <v>66</v>
      </c>
      <c r="J11" s="3"/>
      <c r="K11" s="3"/>
      <c r="L11" s="3"/>
      <c r="M11" s="3">
        <v>551.70000000000005</v>
      </c>
      <c r="N11" s="3">
        <v>551.67999999999995</v>
      </c>
      <c r="O11" s="3">
        <v>551.69000000000005</v>
      </c>
      <c r="P11" s="3">
        <v>33.284789781798828</v>
      </c>
      <c r="Q11" s="3" t="s">
        <v>144</v>
      </c>
      <c r="R11" s="1">
        <f t="shared" si="0"/>
        <v>18.5</v>
      </c>
      <c r="S11" s="3"/>
      <c r="T11" s="3" t="s">
        <v>148</v>
      </c>
      <c r="U11" s="3"/>
      <c r="V11" s="3"/>
      <c r="X11" s="3"/>
      <c r="AA11" s="3">
        <v>9</v>
      </c>
      <c r="AD11" s="3"/>
      <c r="AG11" s="3"/>
      <c r="AI11" s="3"/>
      <c r="AJ11" s="3"/>
      <c r="AK11" s="3"/>
      <c r="AL11" s="3"/>
      <c r="AN11" s="3"/>
      <c r="AO11" s="3"/>
      <c r="AP11" s="3"/>
      <c r="AT11" s="3"/>
      <c r="AU11" s="3"/>
      <c r="AZ11" s="3"/>
      <c r="BA11" s="3">
        <v>2</v>
      </c>
      <c r="BB11" s="3">
        <v>1.5</v>
      </c>
      <c r="BC11" s="3"/>
      <c r="BD11" s="3"/>
      <c r="BE11" s="3"/>
      <c r="BJ11" s="3"/>
      <c r="BK11" s="3"/>
      <c r="BL11" s="3"/>
      <c r="BM11" s="3"/>
      <c r="BN11" s="3"/>
      <c r="BS11" s="3">
        <v>3</v>
      </c>
      <c r="BT11" s="3"/>
      <c r="BU11" s="3"/>
      <c r="BY11" s="3">
        <v>1</v>
      </c>
      <c r="CA11" s="3"/>
      <c r="CB11" s="3"/>
      <c r="CC11" s="3"/>
      <c r="CD11" s="3"/>
      <c r="CE11" s="3"/>
      <c r="CG11" s="3"/>
      <c r="CH11" s="3"/>
      <c r="CI11" s="3"/>
      <c r="CK11" s="3"/>
      <c r="CL11" s="3"/>
      <c r="CM11" s="3">
        <v>2</v>
      </c>
      <c r="CN11" s="3"/>
      <c r="CO11" s="3"/>
      <c r="CP11" s="3">
        <v>5</v>
      </c>
      <c r="CQ11" s="3">
        <v>5</v>
      </c>
      <c r="CR11" s="3"/>
      <c r="CS11" s="3"/>
      <c r="CV11" s="3"/>
      <c r="CX11" s="3"/>
      <c r="CZ11" s="3"/>
      <c r="DA11" s="3"/>
      <c r="DB11" s="3"/>
      <c r="DF11" s="3"/>
      <c r="DG11" s="3"/>
      <c r="DH11" s="3">
        <v>2</v>
      </c>
      <c r="DI11" s="3"/>
      <c r="DJ11" s="3"/>
      <c r="DK11" s="1">
        <f t="shared" si="1"/>
        <v>28.5</v>
      </c>
      <c r="DL11" s="1">
        <f t="shared" si="2"/>
        <v>18.5</v>
      </c>
      <c r="DM11" s="1">
        <f t="shared" si="3"/>
        <v>10</v>
      </c>
      <c r="DN11" s="1">
        <f t="shared" si="4"/>
        <v>0</v>
      </c>
      <c r="DO11" s="1">
        <f t="shared" si="5"/>
        <v>64.912280701754383</v>
      </c>
      <c r="DP11" s="1">
        <f t="shared" si="6"/>
        <v>35.087719298245609</v>
      </c>
      <c r="DQ11" s="1">
        <f t="shared" si="7"/>
        <v>0</v>
      </c>
      <c r="DS11">
        <f t="shared" si="12"/>
        <v>100</v>
      </c>
      <c r="DT11">
        <f t="shared" si="8"/>
        <v>0</v>
      </c>
      <c r="DV11" s="1">
        <f t="shared" si="13"/>
        <v>35.135135135135137</v>
      </c>
      <c r="DW11" s="1">
        <f t="shared" si="14"/>
        <v>48.648648648648653</v>
      </c>
      <c r="DX11" s="1">
        <f t="shared" si="9"/>
        <v>0</v>
      </c>
      <c r="DY11">
        <f t="shared" si="15"/>
        <v>10.810810810810811</v>
      </c>
      <c r="DZ11">
        <f t="shared" si="16"/>
        <v>0</v>
      </c>
      <c r="EA11">
        <f t="shared" si="17"/>
        <v>5.4054054054054035</v>
      </c>
      <c r="EB11" s="1">
        <f t="shared" si="18"/>
        <v>0</v>
      </c>
      <c r="EC11" s="1">
        <f t="shared" si="10"/>
        <v>0</v>
      </c>
      <c r="ED11" s="1">
        <f t="shared" si="19"/>
        <v>0</v>
      </c>
      <c r="EE11" s="1">
        <f t="shared" si="20"/>
        <v>0</v>
      </c>
      <c r="EF11" s="1">
        <f t="shared" si="21"/>
        <v>0</v>
      </c>
      <c r="EG11" s="1">
        <f t="shared" si="11"/>
        <v>0</v>
      </c>
      <c r="EH11" s="1">
        <f t="shared" si="22"/>
        <v>0</v>
      </c>
      <c r="EJ11"/>
      <c r="EL11" s="1" t="s">
        <v>149</v>
      </c>
    </row>
    <row r="12" spans="1:142" s="1" customFormat="1" ht="16" x14ac:dyDescent="0.2">
      <c r="A12" s="1" t="s">
        <v>141</v>
      </c>
      <c r="B12" s="3">
        <v>113</v>
      </c>
      <c r="C12" s="3">
        <v>696</v>
      </c>
      <c r="D12" s="3" t="s">
        <v>122</v>
      </c>
      <c r="E12" s="3">
        <v>53</v>
      </c>
      <c r="F12" s="3" t="s">
        <v>150</v>
      </c>
      <c r="G12" s="4" t="s">
        <v>151</v>
      </c>
      <c r="H12" s="3"/>
      <c r="I12" s="3">
        <v>47</v>
      </c>
      <c r="J12" s="3"/>
      <c r="K12" s="3"/>
      <c r="L12" s="3"/>
      <c r="M12" s="3">
        <v>552.72</v>
      </c>
      <c r="N12" s="3">
        <v>552.70000000000005</v>
      </c>
      <c r="O12" s="3">
        <v>552.71</v>
      </c>
      <c r="P12" s="3">
        <v>33.30324640766365</v>
      </c>
      <c r="Q12" s="3" t="s">
        <v>144</v>
      </c>
      <c r="R12" s="1">
        <f t="shared" si="0"/>
        <v>21</v>
      </c>
      <c r="S12" s="3"/>
      <c r="T12" s="3" t="s">
        <v>152</v>
      </c>
      <c r="U12" s="3"/>
      <c r="V12" s="3"/>
      <c r="X12" s="3"/>
      <c r="AA12" s="3">
        <v>11</v>
      </c>
      <c r="AD12" s="3"/>
      <c r="AG12" s="3"/>
      <c r="AI12" s="3"/>
      <c r="AJ12" s="3"/>
      <c r="AK12" s="3"/>
      <c r="AL12" s="3"/>
      <c r="AN12" s="3"/>
      <c r="AO12" s="3"/>
      <c r="AP12" s="3"/>
      <c r="AT12" s="3"/>
      <c r="AU12" s="3"/>
      <c r="AZ12" s="3">
        <v>2</v>
      </c>
      <c r="BA12" s="3"/>
      <c r="BB12" s="3">
        <v>2</v>
      </c>
      <c r="BC12" s="3"/>
      <c r="BD12" s="3"/>
      <c r="BE12" s="3"/>
      <c r="BJ12" s="3"/>
      <c r="BK12" s="3"/>
      <c r="BL12" s="3"/>
      <c r="BM12" s="3"/>
      <c r="BN12" s="3"/>
      <c r="BS12" s="3">
        <v>4</v>
      </c>
      <c r="BT12" s="3">
        <v>1</v>
      </c>
      <c r="BU12" s="3"/>
      <c r="BY12" s="3"/>
      <c r="CA12" s="3"/>
      <c r="CB12" s="3"/>
      <c r="CC12" s="3"/>
      <c r="CD12" s="3"/>
      <c r="CE12" s="3"/>
      <c r="CG12" s="3"/>
      <c r="CH12" s="3"/>
      <c r="CI12" s="3"/>
      <c r="CK12" s="3"/>
      <c r="CL12" s="3"/>
      <c r="CM12" s="3">
        <v>1</v>
      </c>
      <c r="CN12" s="3"/>
      <c r="CO12" s="3"/>
      <c r="CP12" s="3">
        <v>8</v>
      </c>
      <c r="CQ12" s="3">
        <v>7</v>
      </c>
      <c r="CR12" s="3"/>
      <c r="CS12" s="3">
        <v>2</v>
      </c>
      <c r="CV12" s="3">
        <v>1</v>
      </c>
      <c r="CX12" s="3"/>
      <c r="CZ12" s="3"/>
      <c r="DA12" s="3">
        <v>1</v>
      </c>
      <c r="DB12" s="3"/>
      <c r="DF12" s="3"/>
      <c r="DG12" s="3"/>
      <c r="DH12" s="3">
        <v>4</v>
      </c>
      <c r="DI12" s="3">
        <v>1</v>
      </c>
      <c r="DJ12" s="3"/>
      <c r="DK12" s="1">
        <f t="shared" si="1"/>
        <v>39</v>
      </c>
      <c r="DL12" s="1">
        <f t="shared" si="2"/>
        <v>21</v>
      </c>
      <c r="DM12" s="1">
        <f t="shared" si="3"/>
        <v>17</v>
      </c>
      <c r="DN12" s="1">
        <f t="shared" si="4"/>
        <v>1</v>
      </c>
      <c r="DO12" s="1">
        <f t="shared" si="5"/>
        <v>53.846153846153847</v>
      </c>
      <c r="DP12" s="1">
        <f t="shared" si="6"/>
        <v>43.589743589743591</v>
      </c>
      <c r="DQ12" s="1">
        <f t="shared" si="7"/>
        <v>2.5641025641025639</v>
      </c>
      <c r="DS12">
        <f t="shared" si="12"/>
        <v>100</v>
      </c>
      <c r="DT12">
        <f t="shared" si="8"/>
        <v>0</v>
      </c>
      <c r="DV12" s="1">
        <f t="shared" si="13"/>
        <v>42.857142857142854</v>
      </c>
      <c r="DW12" s="1">
        <f t="shared" si="14"/>
        <v>52.380952380952387</v>
      </c>
      <c r="DX12" s="1">
        <f t="shared" si="9"/>
        <v>0</v>
      </c>
      <c r="DY12">
        <f t="shared" si="15"/>
        <v>4.7619047619047619</v>
      </c>
      <c r="DZ12">
        <f t="shared" si="16"/>
        <v>0</v>
      </c>
      <c r="EA12">
        <f t="shared" si="17"/>
        <v>0</v>
      </c>
      <c r="EB12" s="1">
        <f t="shared" si="18"/>
        <v>0</v>
      </c>
      <c r="EC12" s="1">
        <f t="shared" si="10"/>
        <v>0</v>
      </c>
      <c r="ED12" s="1">
        <f t="shared" si="19"/>
        <v>0</v>
      </c>
      <c r="EE12" s="1">
        <f t="shared" si="20"/>
        <v>0</v>
      </c>
      <c r="EF12" s="1">
        <f t="shared" si="21"/>
        <v>0</v>
      </c>
      <c r="EG12" s="1">
        <f t="shared" si="11"/>
        <v>0</v>
      </c>
      <c r="EH12" s="1">
        <f t="shared" si="22"/>
        <v>0</v>
      </c>
      <c r="EJ12"/>
    </row>
    <row r="13" spans="1:142" s="1" customFormat="1" ht="16" x14ac:dyDescent="0.2">
      <c r="A13" s="1" t="s">
        <v>141</v>
      </c>
      <c r="B13" s="3">
        <v>113</v>
      </c>
      <c r="C13" s="3">
        <v>696</v>
      </c>
      <c r="D13" s="3" t="s">
        <v>122</v>
      </c>
      <c r="E13" s="3">
        <v>53</v>
      </c>
      <c r="F13" s="3" t="s">
        <v>153</v>
      </c>
      <c r="G13" s="4" t="s">
        <v>154</v>
      </c>
      <c r="H13" s="3"/>
      <c r="I13" s="3">
        <v>43</v>
      </c>
      <c r="J13" s="3"/>
      <c r="K13" s="3"/>
      <c r="L13" s="3"/>
      <c r="M13" s="3">
        <v>554.41</v>
      </c>
      <c r="N13" s="3">
        <v>554.39</v>
      </c>
      <c r="O13" s="3">
        <v>554.4</v>
      </c>
      <c r="P13" s="3">
        <v>33.333826503459285</v>
      </c>
      <c r="Q13" s="3" t="s">
        <v>144</v>
      </c>
      <c r="R13" s="1">
        <f t="shared" si="0"/>
        <v>36</v>
      </c>
      <c r="S13" s="3"/>
      <c r="T13" s="3" t="s">
        <v>155</v>
      </c>
      <c r="U13" s="3"/>
      <c r="V13" s="3"/>
      <c r="X13" s="3"/>
      <c r="AA13" s="3">
        <v>17</v>
      </c>
      <c r="AD13" s="3"/>
      <c r="AG13" s="3"/>
      <c r="AI13" s="3"/>
      <c r="AJ13" s="3">
        <v>1</v>
      </c>
      <c r="AK13" s="3"/>
      <c r="AL13" s="3"/>
      <c r="AN13" s="3"/>
      <c r="AO13" s="3"/>
      <c r="AP13" s="3"/>
      <c r="AT13" s="3"/>
      <c r="AU13" s="3"/>
      <c r="AZ13" s="3"/>
      <c r="BA13" s="3">
        <v>4</v>
      </c>
      <c r="BB13" s="3">
        <v>3</v>
      </c>
      <c r="BC13" s="3"/>
      <c r="BD13" s="3"/>
      <c r="BE13" s="3"/>
      <c r="BJ13" s="3"/>
      <c r="BK13" s="3"/>
      <c r="BL13" s="3"/>
      <c r="BM13" s="3"/>
      <c r="BN13" s="3"/>
      <c r="BS13" s="3">
        <v>4</v>
      </c>
      <c r="BT13" s="3">
        <v>6</v>
      </c>
      <c r="BU13" s="3">
        <v>1</v>
      </c>
      <c r="BY13" s="3"/>
      <c r="CA13" s="3"/>
      <c r="CB13" s="3"/>
      <c r="CC13" s="3"/>
      <c r="CD13" s="3"/>
      <c r="CE13" s="3"/>
      <c r="CG13" s="3"/>
      <c r="CH13" s="3"/>
      <c r="CI13" s="3"/>
      <c r="CK13" s="3"/>
      <c r="CL13" s="3"/>
      <c r="CM13" s="3"/>
      <c r="CN13" s="3"/>
      <c r="CO13" s="3"/>
      <c r="CP13" s="3">
        <v>4</v>
      </c>
      <c r="CQ13" s="3">
        <v>1</v>
      </c>
      <c r="CR13" s="3"/>
      <c r="CS13" s="3">
        <v>1</v>
      </c>
      <c r="CV13" s="3"/>
      <c r="CX13" s="3"/>
      <c r="CZ13" s="3"/>
      <c r="DA13" s="3"/>
      <c r="DB13" s="3"/>
      <c r="DF13" s="3"/>
      <c r="DG13" s="3"/>
      <c r="DH13" s="3">
        <v>4</v>
      </c>
      <c r="DI13" s="3"/>
      <c r="DJ13" s="3"/>
      <c r="DK13" s="1">
        <f t="shared" si="1"/>
        <v>42</v>
      </c>
      <c r="DL13" s="1">
        <f t="shared" si="2"/>
        <v>36</v>
      </c>
      <c r="DM13" s="1">
        <f t="shared" si="3"/>
        <v>6</v>
      </c>
      <c r="DN13" s="1">
        <f t="shared" si="4"/>
        <v>0</v>
      </c>
      <c r="DO13" s="1">
        <f t="shared" si="5"/>
        <v>85.714285714285708</v>
      </c>
      <c r="DP13" s="1">
        <f t="shared" si="6"/>
        <v>14.285714285714285</v>
      </c>
      <c r="DQ13" s="1">
        <f t="shared" si="7"/>
        <v>0</v>
      </c>
      <c r="DS13">
        <f t="shared" si="12"/>
        <v>100</v>
      </c>
      <c r="DT13">
        <f t="shared" si="8"/>
        <v>0</v>
      </c>
      <c r="DV13" s="1">
        <f t="shared" si="13"/>
        <v>50</v>
      </c>
      <c r="DW13" s="1">
        <f t="shared" si="14"/>
        <v>47.222222222222221</v>
      </c>
      <c r="DX13" s="1">
        <f t="shared" si="9"/>
        <v>0</v>
      </c>
      <c r="DY13">
        <f t="shared" si="15"/>
        <v>0</v>
      </c>
      <c r="DZ13">
        <f t="shared" si="16"/>
        <v>0</v>
      </c>
      <c r="EA13">
        <f t="shared" si="17"/>
        <v>2.7777777777777715</v>
      </c>
      <c r="EB13" s="1">
        <f t="shared" si="18"/>
        <v>0</v>
      </c>
      <c r="EC13" s="1">
        <f t="shared" si="10"/>
        <v>0</v>
      </c>
      <c r="ED13" s="1">
        <f t="shared" si="19"/>
        <v>0</v>
      </c>
      <c r="EE13" s="1">
        <f t="shared" si="20"/>
        <v>0</v>
      </c>
      <c r="EF13" s="1">
        <f t="shared" si="21"/>
        <v>0</v>
      </c>
      <c r="EG13" s="1">
        <f t="shared" si="11"/>
        <v>0</v>
      </c>
      <c r="EH13" s="1">
        <f t="shared" si="22"/>
        <v>0</v>
      </c>
      <c r="EJ13"/>
    </row>
    <row r="14" spans="1:142" s="1" customFormat="1" ht="16" x14ac:dyDescent="0.2">
      <c r="A14" s="1" t="s">
        <v>141</v>
      </c>
      <c r="B14" s="3">
        <v>113</v>
      </c>
      <c r="C14" s="3">
        <v>696</v>
      </c>
      <c r="D14" s="3" t="s">
        <v>122</v>
      </c>
      <c r="E14" s="3">
        <v>53</v>
      </c>
      <c r="F14" s="3" t="s">
        <v>156</v>
      </c>
      <c r="G14" s="4" t="s">
        <v>157</v>
      </c>
      <c r="H14" s="3"/>
      <c r="I14" s="3">
        <v>62</v>
      </c>
      <c r="J14" s="3"/>
      <c r="K14" s="3"/>
      <c r="L14" s="3"/>
      <c r="M14" s="3">
        <v>555.78</v>
      </c>
      <c r="N14" s="3">
        <v>555.76</v>
      </c>
      <c r="O14" s="3">
        <v>555.77</v>
      </c>
      <c r="P14" s="3">
        <v>33.358616285258115</v>
      </c>
      <c r="Q14" s="3" t="s">
        <v>144</v>
      </c>
      <c r="R14" s="1">
        <f t="shared" si="0"/>
        <v>53</v>
      </c>
      <c r="S14" s="3"/>
      <c r="T14" s="3" t="s">
        <v>158</v>
      </c>
      <c r="U14" s="3"/>
      <c r="V14" s="3"/>
      <c r="X14" s="3"/>
      <c r="AA14" s="3">
        <v>9</v>
      </c>
      <c r="AD14" s="3"/>
      <c r="AG14" s="3"/>
      <c r="AI14" s="3"/>
      <c r="AJ14" s="3"/>
      <c r="AK14" s="3"/>
      <c r="AL14" s="3"/>
      <c r="AN14" s="3"/>
      <c r="AO14" s="3"/>
      <c r="AP14" s="3"/>
      <c r="AT14" s="3"/>
      <c r="AU14" s="3"/>
      <c r="AZ14" s="3">
        <v>1</v>
      </c>
      <c r="BA14" s="3">
        <v>4</v>
      </c>
      <c r="BB14" s="3">
        <v>2</v>
      </c>
      <c r="BC14" s="3"/>
      <c r="BD14" s="3"/>
      <c r="BE14" s="3"/>
      <c r="BJ14" s="3"/>
      <c r="BK14" s="3">
        <v>1</v>
      </c>
      <c r="BL14" s="3"/>
      <c r="BM14" s="3"/>
      <c r="BN14" s="3">
        <v>5</v>
      </c>
      <c r="BS14" s="3">
        <v>17</v>
      </c>
      <c r="BT14" s="3">
        <v>12</v>
      </c>
      <c r="BU14" s="3"/>
      <c r="BY14" s="3"/>
      <c r="CA14" s="3"/>
      <c r="CB14" s="3"/>
      <c r="CC14" s="3"/>
      <c r="CD14" s="3"/>
      <c r="CE14" s="3"/>
      <c r="CG14" s="3"/>
      <c r="CH14" s="3"/>
      <c r="CI14" s="3"/>
      <c r="CK14" s="3">
        <v>1</v>
      </c>
      <c r="CL14" s="3"/>
      <c r="CM14" s="3">
        <v>1</v>
      </c>
      <c r="CN14" s="3"/>
      <c r="CO14" s="3"/>
      <c r="CP14" s="3">
        <v>8</v>
      </c>
      <c r="CQ14" s="3">
        <v>7</v>
      </c>
      <c r="CR14" s="3"/>
      <c r="CS14" s="3">
        <v>1</v>
      </c>
      <c r="CV14" s="3"/>
      <c r="CX14" s="3"/>
      <c r="CZ14" s="3"/>
      <c r="DA14" s="3">
        <v>1</v>
      </c>
      <c r="DB14" s="3"/>
      <c r="DF14" s="3"/>
      <c r="DG14" s="3">
        <v>1</v>
      </c>
      <c r="DH14" s="3">
        <v>1</v>
      </c>
      <c r="DI14" s="3"/>
      <c r="DJ14" s="3">
        <v>1</v>
      </c>
      <c r="DK14" s="1">
        <f t="shared" si="1"/>
        <v>69</v>
      </c>
      <c r="DL14" s="1">
        <f t="shared" si="2"/>
        <v>53</v>
      </c>
      <c r="DM14" s="1">
        <f t="shared" si="3"/>
        <v>16</v>
      </c>
      <c r="DN14" s="1">
        <f t="shared" si="4"/>
        <v>0</v>
      </c>
      <c r="DO14" s="1">
        <f t="shared" si="5"/>
        <v>76.811594202898547</v>
      </c>
      <c r="DP14" s="1">
        <f t="shared" si="6"/>
        <v>23.188405797101449</v>
      </c>
      <c r="DQ14" s="1">
        <f t="shared" si="7"/>
        <v>0</v>
      </c>
      <c r="DS14">
        <f t="shared" si="12"/>
        <v>98.113207547169807</v>
      </c>
      <c r="DT14">
        <f t="shared" si="8"/>
        <v>1.8867924528301927</v>
      </c>
      <c r="DV14" s="1">
        <f t="shared" si="13"/>
        <v>67.924528301886795</v>
      </c>
      <c r="DW14" s="1">
        <f t="shared" si="14"/>
        <v>16.981132075471699</v>
      </c>
      <c r="DX14" s="1">
        <f t="shared" si="9"/>
        <v>0</v>
      </c>
      <c r="DY14">
        <f t="shared" si="15"/>
        <v>3.7735849056603774</v>
      </c>
      <c r="DZ14">
        <f t="shared" si="16"/>
        <v>9.433962264150944</v>
      </c>
      <c r="EA14">
        <f t="shared" si="17"/>
        <v>0</v>
      </c>
      <c r="EB14" s="1">
        <f t="shared" si="18"/>
        <v>0</v>
      </c>
      <c r="EC14" s="1">
        <f t="shared" si="10"/>
        <v>0</v>
      </c>
      <c r="ED14" s="1">
        <f t="shared" si="19"/>
        <v>1.8867924528301887</v>
      </c>
      <c r="EE14" s="1">
        <f t="shared" si="20"/>
        <v>0</v>
      </c>
      <c r="EF14" s="1">
        <f t="shared" si="21"/>
        <v>0</v>
      </c>
      <c r="EG14" s="1">
        <f t="shared" si="11"/>
        <v>3.9968028886505635E-15</v>
      </c>
      <c r="EH14" s="1">
        <f t="shared" si="22"/>
        <v>0</v>
      </c>
      <c r="EJ14"/>
    </row>
    <row r="15" spans="1:142" s="1" customFormat="1" ht="16" x14ac:dyDescent="0.2">
      <c r="A15" s="1" t="s">
        <v>141</v>
      </c>
      <c r="B15" s="3">
        <v>113</v>
      </c>
      <c r="C15" s="3">
        <v>696</v>
      </c>
      <c r="D15" s="3" t="s">
        <v>122</v>
      </c>
      <c r="E15" s="3">
        <v>53</v>
      </c>
      <c r="F15" s="3" t="s">
        <v>159</v>
      </c>
      <c r="G15" s="4" t="s">
        <v>160</v>
      </c>
      <c r="H15" s="3"/>
      <c r="I15" s="3">
        <f>99-67</f>
        <v>32</v>
      </c>
      <c r="J15" s="3"/>
      <c r="K15" s="3"/>
      <c r="L15" s="3"/>
      <c r="M15" s="3">
        <v>556.72</v>
      </c>
      <c r="N15" s="3">
        <v>556.70000000000005</v>
      </c>
      <c r="O15" s="3">
        <v>556.71</v>
      </c>
      <c r="P15" s="3">
        <v>33.375625332623734</v>
      </c>
      <c r="Q15" s="3" t="s">
        <v>144</v>
      </c>
      <c r="R15" s="1">
        <f t="shared" si="0"/>
        <v>80</v>
      </c>
      <c r="S15" s="3"/>
      <c r="T15" s="3" t="s">
        <v>161</v>
      </c>
      <c r="U15" s="3"/>
      <c r="V15" s="3"/>
      <c r="X15" s="3"/>
      <c r="AA15" s="3">
        <v>25</v>
      </c>
      <c r="AD15" s="3"/>
      <c r="AG15" s="3"/>
      <c r="AI15" s="3"/>
      <c r="AJ15" s="3"/>
      <c r="AK15" s="3"/>
      <c r="AL15" s="3"/>
      <c r="AN15" s="3"/>
      <c r="AO15" s="3"/>
      <c r="AP15" s="3"/>
      <c r="AT15" s="3"/>
      <c r="AU15" s="3"/>
      <c r="AZ15" s="3"/>
      <c r="BA15" s="3">
        <v>4</v>
      </c>
      <c r="BB15" s="3"/>
      <c r="BC15" s="3"/>
      <c r="BD15" s="3"/>
      <c r="BE15" s="3"/>
      <c r="BJ15" s="3"/>
      <c r="BK15" s="3">
        <v>3</v>
      </c>
      <c r="BL15" s="3"/>
      <c r="BM15" s="3"/>
      <c r="BN15" s="3"/>
      <c r="BS15" s="3">
        <v>24</v>
      </c>
      <c r="BT15" s="3">
        <v>16</v>
      </c>
      <c r="BU15" s="3">
        <v>2</v>
      </c>
      <c r="BY15" s="3"/>
      <c r="CA15" s="3"/>
      <c r="CB15" s="3"/>
      <c r="CC15" s="3"/>
      <c r="CD15" s="3"/>
      <c r="CE15" s="3"/>
      <c r="CG15" s="3"/>
      <c r="CH15" s="3"/>
      <c r="CI15" s="3"/>
      <c r="CK15" s="3"/>
      <c r="CL15" s="3"/>
      <c r="CM15" s="3">
        <v>6</v>
      </c>
      <c r="CN15" s="3"/>
      <c r="CO15" s="3"/>
      <c r="CP15" s="3">
        <v>16</v>
      </c>
      <c r="CQ15" s="3">
        <v>14</v>
      </c>
      <c r="CR15" s="3"/>
      <c r="CS15" s="3">
        <v>3</v>
      </c>
      <c r="CV15" s="3"/>
      <c r="CX15" s="3"/>
      <c r="CZ15" s="3"/>
      <c r="DA15" s="3">
        <v>2</v>
      </c>
      <c r="DB15" s="3"/>
      <c r="DF15" s="3"/>
      <c r="DG15" s="3"/>
      <c r="DH15" s="3">
        <v>2</v>
      </c>
      <c r="DI15" s="3">
        <v>1</v>
      </c>
      <c r="DJ15" s="3"/>
      <c r="DK15" s="1">
        <f t="shared" si="1"/>
        <v>113</v>
      </c>
      <c r="DL15" s="1">
        <f t="shared" si="2"/>
        <v>80</v>
      </c>
      <c r="DM15" s="1">
        <f t="shared" si="3"/>
        <v>33</v>
      </c>
      <c r="DN15" s="1">
        <f t="shared" si="4"/>
        <v>0</v>
      </c>
      <c r="DO15" s="1">
        <f t="shared" si="5"/>
        <v>70.796460176991147</v>
      </c>
      <c r="DP15" s="1">
        <f t="shared" si="6"/>
        <v>29.20353982300885</v>
      </c>
      <c r="DQ15" s="1">
        <f t="shared" si="7"/>
        <v>0</v>
      </c>
      <c r="DS15">
        <f t="shared" si="12"/>
        <v>96.25</v>
      </c>
      <c r="DT15">
        <f t="shared" si="8"/>
        <v>3.75</v>
      </c>
      <c r="DV15" s="1">
        <f t="shared" si="13"/>
        <v>57.499999999999993</v>
      </c>
      <c r="DW15" s="1">
        <f t="shared" si="14"/>
        <v>31.25</v>
      </c>
      <c r="DX15" s="1">
        <f t="shared" si="9"/>
        <v>0</v>
      </c>
      <c r="DY15">
        <f t="shared" si="15"/>
        <v>7.5</v>
      </c>
      <c r="DZ15">
        <f t="shared" si="16"/>
        <v>0</v>
      </c>
      <c r="EA15">
        <f t="shared" si="17"/>
        <v>0</v>
      </c>
      <c r="EB15" s="1">
        <f t="shared" si="18"/>
        <v>0</v>
      </c>
      <c r="EC15" s="1">
        <f t="shared" si="10"/>
        <v>0</v>
      </c>
      <c r="ED15" s="1">
        <f t="shared" si="19"/>
        <v>3.75</v>
      </c>
      <c r="EE15" s="1">
        <f t="shared" si="20"/>
        <v>0</v>
      </c>
      <c r="EF15" s="1">
        <f t="shared" si="21"/>
        <v>0</v>
      </c>
      <c r="EG15" s="1">
        <f t="shared" si="11"/>
        <v>0</v>
      </c>
      <c r="EH15" s="1">
        <f t="shared" si="22"/>
        <v>0</v>
      </c>
    </row>
    <row r="16" spans="1:142" s="1" customFormat="1" ht="16" x14ac:dyDescent="0.2">
      <c r="A16" s="1" t="s">
        <v>141</v>
      </c>
      <c r="B16" s="3">
        <v>113</v>
      </c>
      <c r="C16" s="3">
        <v>696</v>
      </c>
      <c r="D16" s="3" t="s">
        <v>122</v>
      </c>
      <c r="E16" s="3">
        <v>53</v>
      </c>
      <c r="F16" s="3" t="s">
        <v>159</v>
      </c>
      <c r="G16" s="4" t="s">
        <v>162</v>
      </c>
      <c r="H16" s="3"/>
      <c r="I16" s="3">
        <v>67</v>
      </c>
      <c r="J16" s="3"/>
      <c r="K16" s="3"/>
      <c r="L16" s="3"/>
      <c r="M16" s="3">
        <v>557.74</v>
      </c>
      <c r="N16" s="3">
        <v>557.72</v>
      </c>
      <c r="O16" s="3">
        <v>557.73</v>
      </c>
      <c r="P16" s="3">
        <v>33.394081958488556</v>
      </c>
      <c r="Q16" s="3" t="s">
        <v>144</v>
      </c>
      <c r="R16" s="1">
        <f t="shared" si="0"/>
        <v>40</v>
      </c>
      <c r="S16" s="3"/>
      <c r="T16" s="3" t="s">
        <v>163</v>
      </c>
      <c r="U16" s="3"/>
      <c r="V16" s="3"/>
      <c r="X16" s="3"/>
      <c r="AA16" s="3">
        <v>10</v>
      </c>
      <c r="AD16" s="3"/>
      <c r="AG16" s="3"/>
      <c r="AI16" s="3"/>
      <c r="AJ16" s="3"/>
      <c r="AK16" s="3"/>
      <c r="AL16" s="3"/>
      <c r="AN16" s="3"/>
      <c r="AO16" s="3"/>
      <c r="AP16" s="3"/>
      <c r="AT16" s="3"/>
      <c r="AU16" s="3"/>
      <c r="AZ16" s="3">
        <v>1</v>
      </c>
      <c r="BA16" s="3"/>
      <c r="BB16" s="3">
        <v>1</v>
      </c>
      <c r="BC16" s="3"/>
      <c r="BD16" s="3"/>
      <c r="BE16" s="3"/>
      <c r="BJ16" s="3"/>
      <c r="BK16" s="3"/>
      <c r="BL16" s="3"/>
      <c r="BM16" s="3"/>
      <c r="BN16" s="3"/>
      <c r="BS16" s="3">
        <v>1</v>
      </c>
      <c r="BT16" s="3">
        <v>25</v>
      </c>
      <c r="BU16" s="3"/>
      <c r="BY16" s="3"/>
      <c r="CA16" s="3"/>
      <c r="CB16" s="3"/>
      <c r="CC16" s="3"/>
      <c r="CD16" s="3"/>
      <c r="CE16" s="3"/>
      <c r="CG16" s="3"/>
      <c r="CH16" s="3"/>
      <c r="CI16" s="3"/>
      <c r="CK16" s="3"/>
      <c r="CL16" s="3"/>
      <c r="CM16" s="3">
        <v>2</v>
      </c>
      <c r="CN16" s="3"/>
      <c r="CO16" s="3"/>
      <c r="CP16" s="3">
        <v>9</v>
      </c>
      <c r="CQ16" s="3">
        <v>4</v>
      </c>
      <c r="CR16" s="3"/>
      <c r="CS16" s="3">
        <v>4</v>
      </c>
      <c r="CV16" s="3"/>
      <c r="CX16" s="3"/>
      <c r="CZ16" s="3"/>
      <c r="DA16" s="3"/>
      <c r="DB16" s="3"/>
      <c r="DF16" s="3"/>
      <c r="DG16" s="3"/>
      <c r="DH16" s="3"/>
      <c r="DI16" s="3"/>
      <c r="DJ16" s="3"/>
      <c r="DK16" s="1">
        <f t="shared" si="1"/>
        <v>57</v>
      </c>
      <c r="DL16" s="1">
        <f t="shared" si="2"/>
        <v>40</v>
      </c>
      <c r="DM16" s="1">
        <f t="shared" si="3"/>
        <v>17</v>
      </c>
      <c r="DN16" s="1">
        <f t="shared" si="4"/>
        <v>0</v>
      </c>
      <c r="DO16" s="1">
        <f t="shared" si="5"/>
        <v>70.175438596491219</v>
      </c>
      <c r="DP16" s="1">
        <f t="shared" si="6"/>
        <v>29.82456140350877</v>
      </c>
      <c r="DQ16" s="1">
        <f t="shared" si="7"/>
        <v>0</v>
      </c>
      <c r="DS16">
        <f t="shared" si="12"/>
        <v>100</v>
      </c>
      <c r="DT16">
        <f t="shared" si="8"/>
        <v>0</v>
      </c>
      <c r="DV16" s="1">
        <f t="shared" si="13"/>
        <v>70</v>
      </c>
      <c r="DW16" s="1">
        <f t="shared" si="14"/>
        <v>25</v>
      </c>
      <c r="DX16" s="1">
        <f t="shared" si="9"/>
        <v>0</v>
      </c>
      <c r="DY16">
        <f t="shared" si="15"/>
        <v>5</v>
      </c>
      <c r="DZ16">
        <f t="shared" si="16"/>
        <v>0</v>
      </c>
      <c r="EA16">
        <f t="shared" si="17"/>
        <v>0</v>
      </c>
      <c r="EB16" s="1">
        <f t="shared" si="18"/>
        <v>0</v>
      </c>
      <c r="EC16" s="1">
        <f t="shared" si="10"/>
        <v>0</v>
      </c>
      <c r="ED16" s="1">
        <f t="shared" si="19"/>
        <v>0</v>
      </c>
      <c r="EE16" s="1">
        <f t="shared" si="20"/>
        <v>0</v>
      </c>
      <c r="EF16" s="1">
        <f t="shared" si="21"/>
        <v>0</v>
      </c>
      <c r="EG16" s="1">
        <f t="shared" si="11"/>
        <v>0</v>
      </c>
      <c r="EH16" s="1">
        <f t="shared" si="22"/>
        <v>0</v>
      </c>
    </row>
    <row r="17" spans="1:138" s="1" customFormat="1" ht="16" x14ac:dyDescent="0.2">
      <c r="A17" s="1" t="s">
        <v>141</v>
      </c>
      <c r="B17" s="3">
        <v>113</v>
      </c>
      <c r="C17" s="3">
        <v>696</v>
      </c>
      <c r="D17" s="3" t="s">
        <v>122</v>
      </c>
      <c r="E17" s="3">
        <v>54</v>
      </c>
      <c r="F17" s="3" t="s">
        <v>142</v>
      </c>
      <c r="G17" s="4" t="s">
        <v>164</v>
      </c>
      <c r="H17" s="3"/>
      <c r="I17" s="3">
        <v>62</v>
      </c>
      <c r="J17" s="3"/>
      <c r="K17" s="3"/>
      <c r="L17" s="3"/>
      <c r="M17" s="3">
        <v>558.6</v>
      </c>
      <c r="N17" s="3">
        <v>558.57000000000005</v>
      </c>
      <c r="O17" s="3">
        <v>558.58500000000004</v>
      </c>
      <c r="P17" s="3">
        <v>33.409552953698778</v>
      </c>
      <c r="Q17" s="3" t="s">
        <v>144</v>
      </c>
      <c r="R17" s="1">
        <f t="shared" si="0"/>
        <v>50</v>
      </c>
      <c r="S17" s="3"/>
      <c r="T17" s="3" t="s">
        <v>165</v>
      </c>
      <c r="U17" s="3"/>
      <c r="V17" s="3"/>
      <c r="X17" s="3"/>
      <c r="AA17" s="3">
        <v>11</v>
      </c>
      <c r="AD17" s="3"/>
      <c r="AG17" s="3"/>
      <c r="AI17" s="3"/>
      <c r="AJ17" s="3"/>
      <c r="AK17" s="3"/>
      <c r="AL17" s="3"/>
      <c r="AN17" s="3"/>
      <c r="AO17" s="3"/>
      <c r="AP17" s="3"/>
      <c r="AT17" s="3"/>
      <c r="AU17" s="3"/>
      <c r="AZ17" s="3">
        <v>7</v>
      </c>
      <c r="BA17" s="3"/>
      <c r="BB17" s="3">
        <v>3</v>
      </c>
      <c r="BC17" s="3"/>
      <c r="BD17" s="3"/>
      <c r="BE17" s="3"/>
      <c r="BJ17" s="3"/>
      <c r="BK17" s="3">
        <v>3</v>
      </c>
      <c r="BL17" s="3"/>
      <c r="BM17" s="3"/>
      <c r="BN17" s="3">
        <v>3</v>
      </c>
      <c r="BS17" s="3">
        <v>6</v>
      </c>
      <c r="BT17" s="3">
        <v>14</v>
      </c>
      <c r="BU17" s="3"/>
      <c r="BY17" s="3"/>
      <c r="CA17" s="3"/>
      <c r="CB17" s="3"/>
      <c r="CC17" s="3"/>
      <c r="CD17" s="3"/>
      <c r="CE17" s="3"/>
      <c r="CG17" s="3"/>
      <c r="CH17" s="3"/>
      <c r="CI17" s="3"/>
      <c r="CK17" s="3"/>
      <c r="CL17" s="3"/>
      <c r="CM17" s="3">
        <v>3</v>
      </c>
      <c r="CN17" s="3"/>
      <c r="CO17" s="3"/>
      <c r="CP17" s="3">
        <v>4</v>
      </c>
      <c r="CQ17" s="3">
        <v>6</v>
      </c>
      <c r="CR17" s="3">
        <v>1</v>
      </c>
      <c r="CS17" s="3">
        <v>4</v>
      </c>
      <c r="CV17" s="3"/>
      <c r="CX17" s="3"/>
      <c r="CZ17" s="3"/>
      <c r="DA17" s="3"/>
      <c r="DB17" s="3"/>
      <c r="DF17" s="3"/>
      <c r="DG17" s="3"/>
      <c r="DH17" s="3"/>
      <c r="DI17" s="3"/>
      <c r="DJ17" s="3"/>
      <c r="DK17" s="1">
        <f t="shared" si="1"/>
        <v>65</v>
      </c>
      <c r="DL17" s="1">
        <f t="shared" si="2"/>
        <v>50</v>
      </c>
      <c r="DM17" s="1">
        <f t="shared" si="3"/>
        <v>15</v>
      </c>
      <c r="DN17" s="1">
        <f t="shared" si="4"/>
        <v>0</v>
      </c>
      <c r="DO17" s="1">
        <f t="shared" si="5"/>
        <v>76.923076923076934</v>
      </c>
      <c r="DP17" s="1">
        <f t="shared" si="6"/>
        <v>23.076923076923077</v>
      </c>
      <c r="DQ17" s="1">
        <f t="shared" si="7"/>
        <v>0</v>
      </c>
      <c r="DS17">
        <f t="shared" si="12"/>
        <v>94</v>
      </c>
      <c r="DT17">
        <f t="shared" si="8"/>
        <v>6</v>
      </c>
      <c r="DV17" s="1">
        <f t="shared" si="13"/>
        <v>60</v>
      </c>
      <c r="DW17" s="1">
        <f t="shared" si="14"/>
        <v>22</v>
      </c>
      <c r="DX17" s="1">
        <f t="shared" si="9"/>
        <v>0</v>
      </c>
      <c r="DY17">
        <f t="shared" si="15"/>
        <v>6</v>
      </c>
      <c r="DZ17">
        <f t="shared" si="16"/>
        <v>6</v>
      </c>
      <c r="EA17">
        <f t="shared" si="17"/>
        <v>0</v>
      </c>
      <c r="EB17" s="1">
        <f t="shared" si="18"/>
        <v>0</v>
      </c>
      <c r="EC17" s="1">
        <f t="shared" si="10"/>
        <v>0</v>
      </c>
      <c r="ED17" s="1">
        <f t="shared" si="19"/>
        <v>6</v>
      </c>
      <c r="EE17" s="1">
        <f t="shared" si="20"/>
        <v>0</v>
      </c>
      <c r="EF17" s="1">
        <f t="shared" si="21"/>
        <v>0</v>
      </c>
      <c r="EG17" s="1">
        <f t="shared" si="11"/>
        <v>0</v>
      </c>
      <c r="EH17" s="1">
        <f t="shared" si="22"/>
        <v>0</v>
      </c>
    </row>
    <row r="18" spans="1:138" s="1" customFormat="1" ht="16" x14ac:dyDescent="0.2">
      <c r="A18" s="1" t="s">
        <v>141</v>
      </c>
      <c r="B18" s="3">
        <v>113</v>
      </c>
      <c r="C18" s="3">
        <v>696</v>
      </c>
      <c r="D18" s="3" t="s">
        <v>122</v>
      </c>
      <c r="E18" s="3">
        <v>54</v>
      </c>
      <c r="F18" s="3" t="s">
        <v>142</v>
      </c>
      <c r="G18" s="4" t="s">
        <v>166</v>
      </c>
      <c r="H18" s="3"/>
      <c r="I18" s="3">
        <v>66</v>
      </c>
      <c r="J18" s="3"/>
      <c r="K18" s="3"/>
      <c r="L18" s="3"/>
      <c r="M18" s="3">
        <v>559.35</v>
      </c>
      <c r="N18" s="3">
        <v>559.33000000000004</v>
      </c>
      <c r="O18" s="3">
        <v>559.34</v>
      </c>
      <c r="P18" s="3">
        <v>33.423214475784995</v>
      </c>
      <c r="Q18" s="3" t="s">
        <v>144</v>
      </c>
      <c r="R18" s="1">
        <f t="shared" si="0"/>
        <v>62.5</v>
      </c>
      <c r="S18" s="3"/>
      <c r="T18" s="3" t="s">
        <v>167</v>
      </c>
      <c r="U18" s="3"/>
      <c r="V18" s="3"/>
      <c r="X18" s="3"/>
      <c r="AA18" s="3">
        <v>22</v>
      </c>
      <c r="AD18" s="3"/>
      <c r="AG18" s="3"/>
      <c r="AI18" s="3"/>
      <c r="AJ18" s="3"/>
      <c r="AK18" s="3"/>
      <c r="AL18" s="3">
        <v>2</v>
      </c>
      <c r="AN18" s="3"/>
      <c r="AO18" s="3"/>
      <c r="AP18" s="3"/>
      <c r="AT18" s="3"/>
      <c r="AU18" s="3"/>
      <c r="AZ18" s="3">
        <v>7.5</v>
      </c>
      <c r="BA18" s="3">
        <v>7</v>
      </c>
      <c r="BB18" s="3">
        <v>1</v>
      </c>
      <c r="BC18" s="3"/>
      <c r="BD18" s="3"/>
      <c r="BE18" s="3"/>
      <c r="BJ18" s="3"/>
      <c r="BK18" s="3"/>
      <c r="BL18" s="3"/>
      <c r="BM18" s="3"/>
      <c r="BN18" s="3">
        <v>1</v>
      </c>
      <c r="BS18" s="3">
        <v>6</v>
      </c>
      <c r="BT18" s="3">
        <v>10</v>
      </c>
      <c r="BU18" s="3"/>
      <c r="BY18" s="3"/>
      <c r="CA18" s="3"/>
      <c r="CB18" s="3"/>
      <c r="CC18" s="3"/>
      <c r="CD18" s="3"/>
      <c r="CE18" s="3"/>
      <c r="CG18" s="3"/>
      <c r="CH18" s="3"/>
      <c r="CI18" s="3"/>
      <c r="CK18" s="3">
        <v>5</v>
      </c>
      <c r="CL18" s="3">
        <v>1</v>
      </c>
      <c r="CM18" s="3"/>
      <c r="CN18" s="3"/>
      <c r="CO18" s="3"/>
      <c r="CP18" s="3">
        <v>22</v>
      </c>
      <c r="CQ18" s="3">
        <v>16</v>
      </c>
      <c r="CR18" s="3"/>
      <c r="CS18" s="3">
        <v>2</v>
      </c>
      <c r="CV18" s="3"/>
      <c r="CX18" s="3"/>
      <c r="CZ18" s="3"/>
      <c r="DA18" s="3">
        <v>2</v>
      </c>
      <c r="DB18" s="3"/>
      <c r="DF18" s="3"/>
      <c r="DG18" s="3">
        <v>2</v>
      </c>
      <c r="DH18" s="3">
        <v>2</v>
      </c>
      <c r="DI18" s="3"/>
      <c r="DJ18" s="3"/>
      <c r="DK18" s="1">
        <f t="shared" si="1"/>
        <v>102.5</v>
      </c>
      <c r="DL18" s="1">
        <f t="shared" si="2"/>
        <v>62.5</v>
      </c>
      <c r="DM18" s="1">
        <f t="shared" si="3"/>
        <v>40</v>
      </c>
      <c r="DN18" s="1">
        <f t="shared" si="4"/>
        <v>0</v>
      </c>
      <c r="DO18" s="1">
        <f t="shared" si="5"/>
        <v>60.975609756097562</v>
      </c>
      <c r="DP18" s="1">
        <f t="shared" si="6"/>
        <v>39.024390243902438</v>
      </c>
      <c r="DQ18" s="1">
        <f t="shared" si="7"/>
        <v>0</v>
      </c>
      <c r="DS18">
        <f t="shared" si="12"/>
        <v>96.8</v>
      </c>
      <c r="DT18">
        <f t="shared" si="8"/>
        <v>3.2000000000000028</v>
      </c>
      <c r="DV18" s="1">
        <f t="shared" si="13"/>
        <v>50.4</v>
      </c>
      <c r="DW18" s="1">
        <f t="shared" si="14"/>
        <v>35.199999999999996</v>
      </c>
      <c r="DX18" s="1">
        <f t="shared" si="9"/>
        <v>0</v>
      </c>
      <c r="DY18">
        <f t="shared" si="15"/>
        <v>9.6</v>
      </c>
      <c r="DZ18">
        <f t="shared" si="16"/>
        <v>1.6</v>
      </c>
      <c r="EA18">
        <f t="shared" si="17"/>
        <v>0</v>
      </c>
      <c r="EB18" s="1">
        <f t="shared" si="18"/>
        <v>0</v>
      </c>
      <c r="EC18" s="1">
        <f t="shared" si="10"/>
        <v>0</v>
      </c>
      <c r="ED18" s="1">
        <f t="shared" si="19"/>
        <v>0</v>
      </c>
      <c r="EE18" s="1">
        <f t="shared" si="20"/>
        <v>0</v>
      </c>
      <c r="EF18" s="1">
        <f t="shared" si="21"/>
        <v>0</v>
      </c>
      <c r="EG18" s="1">
        <f t="shared" si="11"/>
        <v>0</v>
      </c>
      <c r="EH18" s="1">
        <f t="shared" si="22"/>
        <v>3.2</v>
      </c>
    </row>
    <row r="19" spans="1:138" s="1" customFormat="1" ht="16" x14ac:dyDescent="0.2">
      <c r="A19" s="1" t="s">
        <v>141</v>
      </c>
      <c r="B19" s="3">
        <v>113</v>
      </c>
      <c r="C19" s="3">
        <v>696</v>
      </c>
      <c r="D19" s="3" t="s">
        <v>122</v>
      </c>
      <c r="E19" s="3">
        <v>54</v>
      </c>
      <c r="F19" s="3" t="s">
        <v>146</v>
      </c>
      <c r="G19" s="4" t="s">
        <v>168</v>
      </c>
      <c r="H19" s="3"/>
      <c r="I19" s="3">
        <v>45</v>
      </c>
      <c r="J19" s="3"/>
      <c r="K19" s="3"/>
      <c r="L19" s="3"/>
      <c r="M19" s="3">
        <v>561.39</v>
      </c>
      <c r="N19" s="3">
        <v>561.37</v>
      </c>
      <c r="O19" s="3">
        <v>561.38</v>
      </c>
      <c r="P19" s="3">
        <v>33.460127727514632</v>
      </c>
      <c r="Q19" s="3" t="s">
        <v>144</v>
      </c>
      <c r="R19" s="1">
        <f t="shared" si="0"/>
        <v>34.5</v>
      </c>
      <c r="S19" s="3"/>
      <c r="T19" s="3" t="s">
        <v>169</v>
      </c>
      <c r="U19" s="3"/>
      <c r="V19" s="3"/>
      <c r="X19" s="3"/>
      <c r="AA19" s="3">
        <v>15</v>
      </c>
      <c r="AD19" s="3"/>
      <c r="AG19" s="3"/>
      <c r="AI19" s="3"/>
      <c r="AJ19" s="3">
        <v>2</v>
      </c>
      <c r="AK19" s="3"/>
      <c r="AL19" s="3">
        <v>3</v>
      </c>
      <c r="AN19" s="3"/>
      <c r="AO19" s="3"/>
      <c r="AP19" s="3"/>
      <c r="AT19" s="3"/>
      <c r="AU19" s="3"/>
      <c r="AZ19" s="3"/>
      <c r="BA19" s="3"/>
      <c r="BB19" s="3">
        <v>2</v>
      </c>
      <c r="BC19" s="3"/>
      <c r="BD19" s="3"/>
      <c r="BE19" s="3"/>
      <c r="BJ19" s="3"/>
      <c r="BK19" s="3"/>
      <c r="BL19" s="3"/>
      <c r="BM19" s="3"/>
      <c r="BN19" s="3"/>
      <c r="BS19" s="3"/>
      <c r="BT19" s="3">
        <v>4.5</v>
      </c>
      <c r="BU19" s="3"/>
      <c r="BY19" s="3"/>
      <c r="CA19" s="3"/>
      <c r="CB19" s="3"/>
      <c r="CC19" s="3"/>
      <c r="CD19" s="3"/>
      <c r="CE19" s="3"/>
      <c r="CG19" s="3"/>
      <c r="CH19" s="3"/>
      <c r="CI19" s="3"/>
      <c r="CK19" s="3">
        <v>7</v>
      </c>
      <c r="CL19" s="3"/>
      <c r="CM19" s="3">
        <v>1</v>
      </c>
      <c r="CN19" s="3"/>
      <c r="CO19" s="3"/>
      <c r="CP19" s="3">
        <v>23</v>
      </c>
      <c r="CQ19" s="3">
        <v>10</v>
      </c>
      <c r="CR19" s="3"/>
      <c r="CS19" s="3"/>
      <c r="CV19" s="3"/>
      <c r="CX19" s="3"/>
      <c r="CZ19" s="3"/>
      <c r="DA19" s="3">
        <v>1</v>
      </c>
      <c r="DB19" s="3"/>
      <c r="DF19" s="3"/>
      <c r="DG19" s="3"/>
      <c r="DH19" s="3"/>
      <c r="DI19" s="3"/>
      <c r="DJ19" s="3"/>
      <c r="DK19" s="1">
        <f t="shared" si="1"/>
        <v>67.5</v>
      </c>
      <c r="DL19" s="1">
        <f t="shared" si="2"/>
        <v>34.5</v>
      </c>
      <c r="DM19" s="1">
        <f t="shared" si="3"/>
        <v>33</v>
      </c>
      <c r="DN19" s="1">
        <f t="shared" si="4"/>
        <v>0</v>
      </c>
      <c r="DO19" s="1">
        <f t="shared" si="5"/>
        <v>51.111111111111107</v>
      </c>
      <c r="DP19" s="1">
        <f t="shared" si="6"/>
        <v>48.888888888888886</v>
      </c>
      <c r="DQ19" s="1">
        <f t="shared" si="7"/>
        <v>0</v>
      </c>
      <c r="DS19">
        <f t="shared" si="12"/>
        <v>91.304347826086953</v>
      </c>
      <c r="DT19">
        <f t="shared" si="8"/>
        <v>8.6956521739130466</v>
      </c>
      <c r="DV19" s="1">
        <f t="shared" si="13"/>
        <v>18.840579710144929</v>
      </c>
      <c r="DW19" s="1">
        <f t="shared" si="14"/>
        <v>43.478260869565219</v>
      </c>
      <c r="DX19" s="1">
        <f t="shared" si="9"/>
        <v>0</v>
      </c>
      <c r="DY19">
        <f t="shared" si="15"/>
        <v>23.188405797101449</v>
      </c>
      <c r="DZ19">
        <f t="shared" si="16"/>
        <v>0</v>
      </c>
      <c r="EA19">
        <f t="shared" si="17"/>
        <v>5.7971014492753596</v>
      </c>
      <c r="EB19" s="1">
        <f t="shared" si="18"/>
        <v>0</v>
      </c>
      <c r="EC19" s="1">
        <f t="shared" si="10"/>
        <v>0</v>
      </c>
      <c r="ED19" s="1">
        <f t="shared" si="19"/>
        <v>0</v>
      </c>
      <c r="EE19" s="1">
        <f t="shared" si="20"/>
        <v>0</v>
      </c>
      <c r="EF19" s="1">
        <f t="shared" si="21"/>
        <v>0</v>
      </c>
      <c r="EG19" s="1">
        <f t="shared" si="11"/>
        <v>0</v>
      </c>
      <c r="EH19" s="1">
        <f t="shared" si="22"/>
        <v>8.695652173913043</v>
      </c>
    </row>
    <row r="20" spans="1:138" s="1" customFormat="1" ht="16" x14ac:dyDescent="0.2">
      <c r="A20" s="1" t="s">
        <v>141</v>
      </c>
      <c r="B20" s="3">
        <v>113</v>
      </c>
      <c r="C20" s="3">
        <v>696</v>
      </c>
      <c r="D20" s="3" t="s">
        <v>122</v>
      </c>
      <c r="E20" s="3">
        <v>54</v>
      </c>
      <c r="F20" s="3" t="s">
        <v>150</v>
      </c>
      <c r="G20" s="4" t="s">
        <v>170</v>
      </c>
      <c r="H20" s="3"/>
      <c r="I20" s="3">
        <v>46</v>
      </c>
      <c r="J20" s="3"/>
      <c r="K20" s="3"/>
      <c r="L20" s="3"/>
      <c r="M20" s="3">
        <v>562.87</v>
      </c>
      <c r="N20" s="3">
        <v>562.85</v>
      </c>
      <c r="O20" s="3">
        <v>562.86</v>
      </c>
      <c r="P20" s="3">
        <v>33.486907929749869</v>
      </c>
      <c r="Q20" s="3" t="s">
        <v>144</v>
      </c>
      <c r="R20" s="1">
        <f t="shared" si="0"/>
        <v>191</v>
      </c>
      <c r="S20" s="3"/>
      <c r="T20" s="3" t="s">
        <v>171</v>
      </c>
      <c r="U20" s="3"/>
      <c r="V20" s="3"/>
      <c r="X20" s="3"/>
      <c r="AA20" s="3">
        <v>163</v>
      </c>
      <c r="AD20" s="3"/>
      <c r="AG20" s="3"/>
      <c r="AI20" s="3">
        <v>1</v>
      </c>
      <c r="AJ20" s="3"/>
      <c r="AK20" s="3"/>
      <c r="AL20" s="3">
        <v>4</v>
      </c>
      <c r="AN20" s="3">
        <v>1</v>
      </c>
      <c r="AO20" s="3"/>
      <c r="AP20" s="3"/>
      <c r="AT20" s="3"/>
      <c r="AU20" s="3"/>
      <c r="AZ20" s="3">
        <v>3</v>
      </c>
      <c r="BA20" s="3"/>
      <c r="BB20" s="3">
        <v>3</v>
      </c>
      <c r="BC20" s="3"/>
      <c r="BD20" s="3"/>
      <c r="BE20" s="3"/>
      <c r="BJ20" s="3"/>
      <c r="BK20" s="3">
        <v>1</v>
      </c>
      <c r="BL20" s="3"/>
      <c r="BM20" s="3"/>
      <c r="BN20" s="3">
        <v>8</v>
      </c>
      <c r="BS20" s="3"/>
      <c r="BT20" s="3">
        <v>2</v>
      </c>
      <c r="BU20" s="3"/>
      <c r="BY20" s="3"/>
      <c r="CA20" s="3">
        <v>1</v>
      </c>
      <c r="CB20" s="3"/>
      <c r="CC20" s="3"/>
      <c r="CD20" s="3"/>
      <c r="CE20" s="3"/>
      <c r="CG20" s="3"/>
      <c r="CH20" s="3"/>
      <c r="CI20" s="3"/>
      <c r="CK20" s="3">
        <v>4</v>
      </c>
      <c r="CL20" s="3"/>
      <c r="CM20" s="3"/>
      <c r="CN20" s="3"/>
      <c r="CO20" s="3"/>
      <c r="CP20" s="3">
        <v>30</v>
      </c>
      <c r="CQ20" s="3">
        <v>9</v>
      </c>
      <c r="CR20" s="3"/>
      <c r="CS20" s="3">
        <v>11</v>
      </c>
      <c r="CV20" s="3"/>
      <c r="CX20" s="3"/>
      <c r="CZ20" s="3"/>
      <c r="DA20" s="3"/>
      <c r="DB20" s="3"/>
      <c r="DF20" s="3"/>
      <c r="DG20" s="3"/>
      <c r="DH20" s="3"/>
      <c r="DI20" s="3"/>
      <c r="DJ20" s="3"/>
      <c r="DK20" s="1">
        <f t="shared" si="1"/>
        <v>241</v>
      </c>
      <c r="DL20" s="1">
        <f t="shared" si="2"/>
        <v>191</v>
      </c>
      <c r="DM20" s="1">
        <f t="shared" si="3"/>
        <v>50</v>
      </c>
      <c r="DN20" s="1">
        <f t="shared" si="4"/>
        <v>0</v>
      </c>
      <c r="DO20" s="1">
        <f t="shared" si="5"/>
        <v>79.253112033195023</v>
      </c>
      <c r="DP20" s="1">
        <f t="shared" si="6"/>
        <v>20.74688796680498</v>
      </c>
      <c r="DQ20" s="1">
        <f t="shared" si="7"/>
        <v>0</v>
      </c>
      <c r="DS20">
        <f t="shared" si="12"/>
        <v>96.33507853403141</v>
      </c>
      <c r="DT20">
        <f t="shared" si="8"/>
        <v>3.6649214659685896</v>
      </c>
      <c r="DV20" s="1">
        <f t="shared" si="13"/>
        <v>4.1884816753926701</v>
      </c>
      <c r="DW20" s="1">
        <f t="shared" si="14"/>
        <v>85.340314136125656</v>
      </c>
      <c r="DX20" s="1">
        <f t="shared" si="9"/>
        <v>0</v>
      </c>
      <c r="DY20">
        <f t="shared" si="15"/>
        <v>2.6178010471204187</v>
      </c>
      <c r="DZ20">
        <f t="shared" si="16"/>
        <v>4.1884816753926701</v>
      </c>
      <c r="EA20">
        <f t="shared" si="17"/>
        <v>0</v>
      </c>
      <c r="EB20" s="1">
        <f t="shared" si="18"/>
        <v>0</v>
      </c>
      <c r="EC20" s="1">
        <f t="shared" si="10"/>
        <v>0</v>
      </c>
      <c r="ED20" s="1">
        <f t="shared" si="19"/>
        <v>0.52356020942408377</v>
      </c>
      <c r="EE20" s="1">
        <f t="shared" si="20"/>
        <v>0</v>
      </c>
      <c r="EF20" s="1">
        <f t="shared" si="21"/>
        <v>0</v>
      </c>
      <c r="EG20" s="1">
        <f t="shared" si="11"/>
        <v>1.0471204188481709</v>
      </c>
      <c r="EH20" s="1">
        <f t="shared" si="22"/>
        <v>2.0942408376963351</v>
      </c>
    </row>
    <row r="21" spans="1:138" s="1" customFormat="1" ht="16" x14ac:dyDescent="0.2">
      <c r="A21" s="1" t="s">
        <v>141</v>
      </c>
      <c r="B21" s="3">
        <v>113</v>
      </c>
      <c r="C21" s="3">
        <v>696</v>
      </c>
      <c r="D21" s="3" t="s">
        <v>122</v>
      </c>
      <c r="E21" s="3">
        <v>54</v>
      </c>
      <c r="F21" s="3" t="s">
        <v>153</v>
      </c>
      <c r="G21" s="4" t="s">
        <v>172</v>
      </c>
      <c r="H21" s="3"/>
      <c r="I21" s="3">
        <v>46</v>
      </c>
      <c r="J21" s="3"/>
      <c r="K21" s="3"/>
      <c r="L21" s="3"/>
      <c r="M21" s="3">
        <v>563.33000000000004</v>
      </c>
      <c r="N21" s="3">
        <v>563.30999999999995</v>
      </c>
      <c r="O21" s="3">
        <v>563.32000000000005</v>
      </c>
      <c r="P21" s="3">
        <v>33.495231506120298</v>
      </c>
      <c r="Q21" s="3" t="s">
        <v>144</v>
      </c>
      <c r="R21" s="1">
        <f t="shared" si="0"/>
        <v>73.5</v>
      </c>
      <c r="S21" s="3"/>
      <c r="T21" s="3" t="s">
        <v>173</v>
      </c>
      <c r="U21" s="3"/>
      <c r="V21" s="3">
        <v>1</v>
      </c>
      <c r="X21" s="3"/>
      <c r="AA21" s="3">
        <v>19</v>
      </c>
      <c r="AD21" s="3"/>
      <c r="AG21" s="3"/>
      <c r="AI21" s="3">
        <v>2</v>
      </c>
      <c r="AJ21" s="3"/>
      <c r="AK21" s="3"/>
      <c r="AL21" s="3">
        <v>17</v>
      </c>
      <c r="AN21" s="3"/>
      <c r="AO21" s="3"/>
      <c r="AP21" s="3"/>
      <c r="AT21" s="3">
        <v>1</v>
      </c>
      <c r="AU21" s="3"/>
      <c r="AZ21" s="3"/>
      <c r="BA21" s="3"/>
      <c r="BB21" s="3"/>
      <c r="BC21" s="3"/>
      <c r="BD21" s="3"/>
      <c r="BE21" s="3"/>
      <c r="BJ21" s="3"/>
      <c r="BK21" s="3">
        <v>2</v>
      </c>
      <c r="BL21" s="3"/>
      <c r="BM21" s="3"/>
      <c r="BN21" s="3">
        <v>5</v>
      </c>
      <c r="BS21" s="3"/>
      <c r="BT21" s="3">
        <v>6.5</v>
      </c>
      <c r="BU21" s="3"/>
      <c r="BY21" s="3">
        <v>2</v>
      </c>
      <c r="CA21" s="3"/>
      <c r="CB21" s="3"/>
      <c r="CC21" s="3"/>
      <c r="CD21" s="3"/>
      <c r="CE21" s="3"/>
      <c r="CG21" s="3"/>
      <c r="CH21" s="3"/>
      <c r="CI21" s="3"/>
      <c r="CK21" s="3">
        <v>18</v>
      </c>
      <c r="CL21" s="3"/>
      <c r="CM21" s="3"/>
      <c r="CN21" s="3"/>
      <c r="CO21" s="3">
        <v>3</v>
      </c>
      <c r="CP21" s="3">
        <v>48</v>
      </c>
      <c r="CQ21" s="3">
        <v>18</v>
      </c>
      <c r="CR21" s="3"/>
      <c r="CS21" s="3">
        <v>3</v>
      </c>
      <c r="CV21" s="3">
        <v>3</v>
      </c>
      <c r="CX21" s="3"/>
      <c r="CZ21" s="3"/>
      <c r="DA21" s="3"/>
      <c r="DB21" s="3"/>
      <c r="DF21" s="3"/>
      <c r="DG21" s="3"/>
      <c r="DH21" s="3"/>
      <c r="DI21" s="3"/>
      <c r="DJ21" s="3"/>
      <c r="DK21" s="1">
        <f t="shared" si="1"/>
        <v>148.5</v>
      </c>
      <c r="DL21" s="1">
        <f t="shared" si="2"/>
        <v>73.5</v>
      </c>
      <c r="DM21" s="1">
        <f t="shared" si="3"/>
        <v>72</v>
      </c>
      <c r="DN21" s="1">
        <f t="shared" si="4"/>
        <v>3</v>
      </c>
      <c r="DO21" s="1">
        <f t="shared" si="5"/>
        <v>49.494949494949495</v>
      </c>
      <c r="DP21" s="1">
        <f t="shared" si="6"/>
        <v>48.484848484848484</v>
      </c>
      <c r="DQ21" s="1">
        <f t="shared" si="7"/>
        <v>2.0202020202020203</v>
      </c>
      <c r="DS21">
        <f t="shared" si="12"/>
        <v>72.789115646258509</v>
      </c>
      <c r="DT21">
        <f t="shared" si="8"/>
        <v>27.210884353741491</v>
      </c>
      <c r="DV21" s="1">
        <f t="shared" si="13"/>
        <v>8.8435374149659864</v>
      </c>
      <c r="DW21" s="1">
        <f t="shared" si="14"/>
        <v>25.850340136054424</v>
      </c>
      <c r="DX21" s="1">
        <f t="shared" si="9"/>
        <v>0</v>
      </c>
      <c r="DY21">
        <f t="shared" si="15"/>
        <v>24.489795918367346</v>
      </c>
      <c r="DZ21">
        <f t="shared" si="16"/>
        <v>6.8027210884353746</v>
      </c>
      <c r="EA21">
        <f t="shared" si="17"/>
        <v>6.8027210884353764</v>
      </c>
      <c r="EB21" s="1">
        <f t="shared" si="18"/>
        <v>0</v>
      </c>
      <c r="EC21" s="1">
        <f t="shared" si="10"/>
        <v>1.3605442176870748</v>
      </c>
      <c r="ED21" s="1">
        <f t="shared" si="19"/>
        <v>2.7210884353741496</v>
      </c>
      <c r="EE21" s="1">
        <f t="shared" si="20"/>
        <v>0</v>
      </c>
      <c r="EF21" s="1">
        <f t="shared" si="21"/>
        <v>0</v>
      </c>
      <c r="EG21" s="1">
        <f t="shared" si="11"/>
        <v>0</v>
      </c>
      <c r="EH21" s="1">
        <f t="shared" si="22"/>
        <v>23.129251700680271</v>
      </c>
    </row>
    <row r="22" spans="1:138" s="1" customFormat="1" ht="16" x14ac:dyDescent="0.2">
      <c r="A22" s="1" t="s">
        <v>141</v>
      </c>
      <c r="B22" s="3">
        <v>113</v>
      </c>
      <c r="C22" s="3">
        <v>696</v>
      </c>
      <c r="D22" s="3" t="s">
        <v>122</v>
      </c>
      <c r="E22" s="3">
        <v>55</v>
      </c>
      <c r="F22" s="3" t="s">
        <v>142</v>
      </c>
      <c r="G22" s="4" t="s">
        <v>174</v>
      </c>
      <c r="H22" s="3"/>
      <c r="I22" s="3">
        <v>78</v>
      </c>
      <c r="J22" s="3"/>
      <c r="K22" s="3"/>
      <c r="L22" s="3"/>
      <c r="M22" s="3">
        <v>568.32000000000005</v>
      </c>
      <c r="N22" s="3">
        <v>568.29999999999995</v>
      </c>
      <c r="O22" s="3">
        <v>568.30999999999995</v>
      </c>
      <c r="P22" s="3">
        <v>33.585524215007986</v>
      </c>
      <c r="Q22" s="3" t="s">
        <v>144</v>
      </c>
      <c r="R22" s="1">
        <f t="shared" si="0"/>
        <v>162</v>
      </c>
      <c r="S22" s="3">
        <v>1</v>
      </c>
      <c r="T22" s="3" t="s">
        <v>175</v>
      </c>
      <c r="U22" s="3"/>
      <c r="V22" s="3"/>
      <c r="X22" s="3"/>
      <c r="AA22" s="3">
        <v>22</v>
      </c>
      <c r="AD22" s="3"/>
      <c r="AG22" s="3"/>
      <c r="AI22" s="3"/>
      <c r="AJ22" s="3"/>
      <c r="AK22" s="3"/>
      <c r="AL22" s="3">
        <v>1</v>
      </c>
      <c r="AN22" s="3"/>
      <c r="AO22" s="3"/>
      <c r="AP22" s="3"/>
      <c r="AT22" s="3"/>
      <c r="AU22" s="3"/>
      <c r="AZ22" s="3"/>
      <c r="BA22" s="3">
        <v>7</v>
      </c>
      <c r="BB22" s="3"/>
      <c r="BC22" s="3"/>
      <c r="BD22" s="3"/>
      <c r="BE22" s="3">
        <v>2</v>
      </c>
      <c r="BJ22" s="3"/>
      <c r="BK22" s="3"/>
      <c r="BL22" s="3"/>
      <c r="BM22" s="3"/>
      <c r="BN22" s="3">
        <v>106</v>
      </c>
      <c r="BS22" s="3">
        <v>11</v>
      </c>
      <c r="BT22" s="3">
        <v>10</v>
      </c>
      <c r="BU22" s="3"/>
      <c r="BY22" s="3"/>
      <c r="CA22" s="3"/>
      <c r="CB22" s="3"/>
      <c r="CC22" s="3"/>
      <c r="CD22" s="3"/>
      <c r="CE22" s="3"/>
      <c r="CG22" s="3"/>
      <c r="CH22" s="3"/>
      <c r="CI22" s="3"/>
      <c r="CK22" s="3">
        <v>1</v>
      </c>
      <c r="CL22" s="3">
        <v>2</v>
      </c>
      <c r="CM22" s="3"/>
      <c r="CN22" s="3"/>
      <c r="CO22" s="3"/>
      <c r="CP22" s="3">
        <v>23</v>
      </c>
      <c r="CQ22" s="3">
        <v>1</v>
      </c>
      <c r="CR22" s="3"/>
      <c r="CS22" s="3"/>
      <c r="CV22" s="3"/>
      <c r="CX22" s="3"/>
      <c r="CZ22" s="3"/>
      <c r="DA22" s="3"/>
      <c r="DB22" s="3"/>
      <c r="DF22" s="3"/>
      <c r="DG22" s="3"/>
      <c r="DH22" s="3"/>
      <c r="DI22" s="3"/>
      <c r="DJ22" s="3"/>
      <c r="DK22" s="1">
        <f t="shared" si="1"/>
        <v>186</v>
      </c>
      <c r="DL22" s="1">
        <f t="shared" si="2"/>
        <v>162</v>
      </c>
      <c r="DM22" s="1">
        <f t="shared" si="3"/>
        <v>24</v>
      </c>
      <c r="DN22" s="1">
        <f t="shared" si="4"/>
        <v>0</v>
      </c>
      <c r="DO22" s="1">
        <f t="shared" si="5"/>
        <v>87.096774193548384</v>
      </c>
      <c r="DP22" s="1">
        <f t="shared" si="6"/>
        <v>12.903225806451612</v>
      </c>
      <c r="DQ22" s="1">
        <f t="shared" si="7"/>
        <v>0</v>
      </c>
      <c r="DS22">
        <f t="shared" si="12"/>
        <v>99.382716049382708</v>
      </c>
      <c r="DT22">
        <f t="shared" si="8"/>
        <v>0.61728395061729202</v>
      </c>
      <c r="DV22" s="1">
        <f t="shared" si="13"/>
        <v>17.283950617283949</v>
      </c>
      <c r="DW22" s="1">
        <f t="shared" si="14"/>
        <v>13.580246913580247</v>
      </c>
      <c r="DX22" s="1">
        <f t="shared" si="9"/>
        <v>0</v>
      </c>
      <c r="DY22">
        <f t="shared" si="15"/>
        <v>1.8518518518518516</v>
      </c>
      <c r="DZ22">
        <f t="shared" si="16"/>
        <v>65.432098765432102</v>
      </c>
      <c r="EA22">
        <f t="shared" si="17"/>
        <v>1.2345679012345556</v>
      </c>
      <c r="EB22" s="1">
        <f t="shared" si="18"/>
        <v>0</v>
      </c>
      <c r="EC22" s="1">
        <f t="shared" si="10"/>
        <v>0</v>
      </c>
      <c r="ED22" s="1">
        <f t="shared" si="19"/>
        <v>0</v>
      </c>
      <c r="EE22" s="1">
        <f t="shared" si="20"/>
        <v>0</v>
      </c>
      <c r="EF22" s="1">
        <f t="shared" si="21"/>
        <v>0</v>
      </c>
      <c r="EG22" s="1">
        <f t="shared" si="11"/>
        <v>8.1046280797636427E-15</v>
      </c>
      <c r="EH22" s="1">
        <f t="shared" si="22"/>
        <v>0.61728395061728392</v>
      </c>
    </row>
    <row r="23" spans="1:138" s="1" customFormat="1" ht="16" x14ac:dyDescent="0.2">
      <c r="A23" s="1" t="s">
        <v>141</v>
      </c>
      <c r="B23" s="3">
        <v>113</v>
      </c>
      <c r="C23" s="3">
        <v>696</v>
      </c>
      <c r="D23" s="3" t="s">
        <v>122</v>
      </c>
      <c r="E23" s="3">
        <v>55</v>
      </c>
      <c r="F23" s="3" t="s">
        <v>142</v>
      </c>
      <c r="G23" s="4" t="s">
        <v>176</v>
      </c>
      <c r="H23" s="3"/>
      <c r="I23" s="3">
        <v>68</v>
      </c>
      <c r="J23" s="3"/>
      <c r="K23" s="3"/>
      <c r="L23" s="3"/>
      <c r="M23" s="3">
        <v>568.84</v>
      </c>
      <c r="N23" s="3">
        <v>568.82000000000005</v>
      </c>
      <c r="O23" s="3">
        <v>568.83000000000004</v>
      </c>
      <c r="P23" s="3">
        <v>33.594933475252795</v>
      </c>
      <c r="Q23" s="3" t="s">
        <v>144</v>
      </c>
      <c r="R23" s="1">
        <f t="shared" si="0"/>
        <v>86</v>
      </c>
      <c r="S23" s="3">
        <v>1</v>
      </c>
      <c r="T23" s="3" t="s">
        <v>177</v>
      </c>
      <c r="U23" s="3"/>
      <c r="V23" s="3"/>
      <c r="X23" s="3"/>
      <c r="AA23" s="3">
        <v>17</v>
      </c>
      <c r="AD23" s="3"/>
      <c r="AG23" s="3"/>
      <c r="AI23" s="3"/>
      <c r="AJ23" s="3"/>
      <c r="AK23" s="3"/>
      <c r="AL23" s="3"/>
      <c r="AN23" s="3"/>
      <c r="AO23" s="3"/>
      <c r="AP23" s="3"/>
      <c r="AT23" s="3">
        <v>1</v>
      </c>
      <c r="AU23" s="3"/>
      <c r="AZ23" s="3"/>
      <c r="BA23" s="3">
        <v>10</v>
      </c>
      <c r="BB23" s="3">
        <v>3</v>
      </c>
      <c r="BC23" s="3"/>
      <c r="BD23" s="3"/>
      <c r="BE23" s="3">
        <v>3</v>
      </c>
      <c r="BJ23" s="3"/>
      <c r="BK23" s="3"/>
      <c r="BL23" s="3"/>
      <c r="BM23" s="3"/>
      <c r="BN23" s="3">
        <v>45</v>
      </c>
      <c r="BS23" s="3">
        <v>1</v>
      </c>
      <c r="BT23" s="3">
        <v>5</v>
      </c>
      <c r="BU23" s="3"/>
      <c r="BY23" s="3"/>
      <c r="CA23" s="3"/>
      <c r="CB23" s="3"/>
      <c r="CC23" s="3"/>
      <c r="CD23" s="3"/>
      <c r="CE23" s="3"/>
      <c r="CG23" s="3"/>
      <c r="CH23" s="3"/>
      <c r="CI23" s="3"/>
      <c r="CK23" s="3">
        <v>1</v>
      </c>
      <c r="CL23" s="3"/>
      <c r="CM23" s="3"/>
      <c r="CN23" s="3"/>
      <c r="CO23" s="3"/>
      <c r="CP23" s="3">
        <v>23</v>
      </c>
      <c r="CQ23" s="3">
        <v>2</v>
      </c>
      <c r="CR23" s="3"/>
      <c r="CS23" s="3"/>
      <c r="CV23" s="3">
        <v>1</v>
      </c>
      <c r="CX23" s="3"/>
      <c r="CZ23" s="3"/>
      <c r="DA23" s="3">
        <v>1</v>
      </c>
      <c r="DB23" s="3"/>
      <c r="DF23" s="3"/>
      <c r="DG23" s="3"/>
      <c r="DH23" s="3"/>
      <c r="DI23" s="3"/>
      <c r="DJ23" s="3"/>
      <c r="DK23" s="1">
        <f t="shared" si="1"/>
        <v>112</v>
      </c>
      <c r="DL23" s="1">
        <f t="shared" si="2"/>
        <v>86</v>
      </c>
      <c r="DM23" s="1">
        <f t="shared" si="3"/>
        <v>25</v>
      </c>
      <c r="DN23" s="1">
        <f t="shared" si="4"/>
        <v>1</v>
      </c>
      <c r="DO23" s="1">
        <f t="shared" si="5"/>
        <v>76.785714285714292</v>
      </c>
      <c r="DP23" s="1">
        <f t="shared" si="6"/>
        <v>22.321428571428573</v>
      </c>
      <c r="DQ23" s="1">
        <f t="shared" si="7"/>
        <v>0.89285714285714279</v>
      </c>
      <c r="DS23">
        <f t="shared" si="12"/>
        <v>98.837209302325576</v>
      </c>
      <c r="DT23">
        <f t="shared" si="8"/>
        <v>1.1627906976744242</v>
      </c>
      <c r="DV23" s="1">
        <f t="shared" si="13"/>
        <v>22.093023255813954</v>
      </c>
      <c r="DW23" s="1">
        <f t="shared" si="14"/>
        <v>19.767441860465116</v>
      </c>
      <c r="DX23" s="1">
        <f t="shared" si="9"/>
        <v>0</v>
      </c>
      <c r="DY23">
        <f t="shared" si="15"/>
        <v>1.1627906976744187</v>
      </c>
      <c r="DZ23">
        <f t="shared" si="16"/>
        <v>52.325581395348841</v>
      </c>
      <c r="EA23">
        <f t="shared" si="17"/>
        <v>3.4883720930232442</v>
      </c>
      <c r="EB23" s="1">
        <f t="shared" si="18"/>
        <v>0</v>
      </c>
      <c r="EC23" s="1">
        <f t="shared" si="10"/>
        <v>1.1627906976744187</v>
      </c>
      <c r="ED23" s="1">
        <f t="shared" si="19"/>
        <v>0</v>
      </c>
      <c r="EE23" s="1">
        <f t="shared" si="20"/>
        <v>0</v>
      </c>
      <c r="EF23" s="1">
        <f t="shared" si="21"/>
        <v>0</v>
      </c>
      <c r="EG23" s="1">
        <f t="shared" si="11"/>
        <v>5.5511151231257827E-15</v>
      </c>
      <c r="EH23" s="1">
        <f t="shared" si="22"/>
        <v>0</v>
      </c>
    </row>
    <row r="24" spans="1:138" s="1" customFormat="1" ht="16" x14ac:dyDescent="0.2">
      <c r="A24" s="1" t="s">
        <v>141</v>
      </c>
      <c r="B24" s="3">
        <v>113</v>
      </c>
      <c r="C24" s="3">
        <v>696</v>
      </c>
      <c r="D24" s="3" t="s">
        <v>122</v>
      </c>
      <c r="E24" s="3">
        <v>55</v>
      </c>
      <c r="F24" s="3" t="s">
        <v>142</v>
      </c>
      <c r="G24" s="4" t="s">
        <v>178</v>
      </c>
      <c r="H24" s="3"/>
      <c r="I24" s="3">
        <v>103</v>
      </c>
      <c r="J24" s="3"/>
      <c r="K24" s="3"/>
      <c r="L24" s="3"/>
      <c r="M24" s="3">
        <v>569.39</v>
      </c>
      <c r="N24" s="3">
        <v>569.37</v>
      </c>
      <c r="O24" s="3">
        <v>569.38</v>
      </c>
      <c r="P24" s="3">
        <v>33.621951219512191</v>
      </c>
      <c r="Q24" s="3" t="s">
        <v>144</v>
      </c>
      <c r="R24" s="1">
        <f t="shared" si="0"/>
        <v>159</v>
      </c>
      <c r="S24" s="3"/>
      <c r="T24" s="3"/>
      <c r="U24" s="3"/>
      <c r="V24" s="3"/>
      <c r="X24" s="3"/>
      <c r="AA24" s="3">
        <v>53</v>
      </c>
      <c r="AD24" s="3"/>
      <c r="AG24" s="3"/>
      <c r="AI24" s="3"/>
      <c r="AJ24" s="3"/>
      <c r="AK24" s="3"/>
      <c r="AL24" s="3">
        <v>2</v>
      </c>
      <c r="AN24" s="3"/>
      <c r="AO24" s="3"/>
      <c r="AP24" s="3">
        <v>1</v>
      </c>
      <c r="AT24" s="3"/>
      <c r="AU24" s="3"/>
      <c r="AZ24" s="3">
        <v>6</v>
      </c>
      <c r="BA24" s="3">
        <v>6</v>
      </c>
      <c r="BB24" s="3"/>
      <c r="BC24" s="3"/>
      <c r="BD24" s="3"/>
      <c r="BE24" s="3">
        <v>7</v>
      </c>
      <c r="BJ24" s="3"/>
      <c r="BK24" s="3"/>
      <c r="BL24" s="3"/>
      <c r="BM24" s="3"/>
      <c r="BN24" s="3">
        <v>57</v>
      </c>
      <c r="BS24" s="3">
        <v>8</v>
      </c>
      <c r="BT24" s="3">
        <v>9</v>
      </c>
      <c r="BU24" s="3"/>
      <c r="BY24" s="3"/>
      <c r="CA24" s="3"/>
      <c r="CB24" s="3"/>
      <c r="CC24" s="3"/>
      <c r="CD24" s="3"/>
      <c r="CE24" s="3">
        <v>3</v>
      </c>
      <c r="CG24" s="3"/>
      <c r="CH24" s="3"/>
      <c r="CI24" s="3"/>
      <c r="CK24" s="3">
        <v>6</v>
      </c>
      <c r="CL24" s="3">
        <v>1</v>
      </c>
      <c r="CM24" s="3"/>
      <c r="CN24" s="3"/>
      <c r="CO24" s="3"/>
      <c r="CP24" s="3">
        <v>42</v>
      </c>
      <c r="CQ24" s="3">
        <v>1</v>
      </c>
      <c r="CR24" s="3"/>
      <c r="CS24" s="3">
        <v>1</v>
      </c>
      <c r="CV24" s="3">
        <v>2</v>
      </c>
      <c r="CX24" s="3"/>
      <c r="CZ24" s="3"/>
      <c r="DA24" s="3">
        <v>3</v>
      </c>
      <c r="DB24" s="3"/>
      <c r="DF24" s="3"/>
      <c r="DG24" s="3"/>
      <c r="DH24" s="3"/>
      <c r="DI24" s="3"/>
      <c r="DJ24" s="3"/>
      <c r="DK24" s="1">
        <f t="shared" si="1"/>
        <v>205</v>
      </c>
      <c r="DL24" s="1">
        <f t="shared" si="2"/>
        <v>159</v>
      </c>
      <c r="DM24" s="1">
        <f t="shared" si="3"/>
        <v>44</v>
      </c>
      <c r="DN24" s="1">
        <f t="shared" si="4"/>
        <v>2</v>
      </c>
      <c r="DO24" s="1">
        <f t="shared" si="5"/>
        <v>77.560975609756099</v>
      </c>
      <c r="DP24" s="1">
        <f t="shared" si="6"/>
        <v>21.463414634146343</v>
      </c>
      <c r="DQ24" s="1">
        <f t="shared" si="7"/>
        <v>0.97560975609756095</v>
      </c>
      <c r="DS24">
        <f t="shared" si="12"/>
        <v>96.226415094339629</v>
      </c>
      <c r="DT24">
        <f t="shared" si="8"/>
        <v>3.7735849056603712</v>
      </c>
      <c r="DV24" s="1">
        <f t="shared" si="13"/>
        <v>18.238993710691823</v>
      </c>
      <c r="DW24" s="1">
        <f t="shared" si="14"/>
        <v>33.333333333333329</v>
      </c>
      <c r="DX24" s="1">
        <f t="shared" si="9"/>
        <v>0</v>
      </c>
      <c r="DY24">
        <f t="shared" si="15"/>
        <v>4.4025157232704402</v>
      </c>
      <c r="DZ24">
        <f t="shared" si="16"/>
        <v>35.849056603773583</v>
      </c>
      <c r="EA24">
        <f t="shared" si="17"/>
        <v>4.4025157232704544</v>
      </c>
      <c r="EB24" s="1">
        <f t="shared" si="18"/>
        <v>0</v>
      </c>
      <c r="EC24" s="1">
        <f t="shared" si="10"/>
        <v>0.62893081761006298</v>
      </c>
      <c r="ED24" s="1">
        <f t="shared" si="19"/>
        <v>0</v>
      </c>
      <c r="EE24" s="1">
        <f t="shared" si="20"/>
        <v>0</v>
      </c>
      <c r="EF24" s="1">
        <f t="shared" si="21"/>
        <v>0</v>
      </c>
      <c r="EG24" s="1">
        <f t="shared" si="11"/>
        <v>1.8867924528301823</v>
      </c>
      <c r="EH24" s="1">
        <f t="shared" si="22"/>
        <v>1.257861635220126</v>
      </c>
    </row>
    <row r="25" spans="1:138" s="1" customFormat="1" ht="16" x14ac:dyDescent="0.2">
      <c r="A25" s="1" t="s">
        <v>141</v>
      </c>
      <c r="B25" s="3">
        <v>113</v>
      </c>
      <c r="C25" s="3">
        <v>696</v>
      </c>
      <c r="D25" s="3" t="s">
        <v>122</v>
      </c>
      <c r="E25" s="3">
        <v>55</v>
      </c>
      <c r="F25" s="3" t="s">
        <v>131</v>
      </c>
      <c r="G25" s="3" t="s">
        <v>179</v>
      </c>
      <c r="H25" s="3"/>
      <c r="I25" s="3">
        <v>59</v>
      </c>
      <c r="J25" s="3"/>
      <c r="K25" s="3"/>
      <c r="L25" s="3"/>
      <c r="M25" s="3">
        <v>570.4</v>
      </c>
      <c r="N25" s="3">
        <v>570.36</v>
      </c>
      <c r="O25" s="3">
        <v>570.39</v>
      </c>
      <c r="P25" s="3">
        <v>33.707000000000001</v>
      </c>
      <c r="Q25" s="3" t="s">
        <v>144</v>
      </c>
      <c r="R25" s="1">
        <f t="shared" si="0"/>
        <v>360</v>
      </c>
      <c r="S25" s="3"/>
      <c r="T25" s="3"/>
      <c r="U25" s="3"/>
      <c r="V25" s="3"/>
      <c r="W25" s="1">
        <v>7</v>
      </c>
      <c r="X25" s="3">
        <v>5</v>
      </c>
      <c r="Z25" s="1">
        <v>4</v>
      </c>
      <c r="AA25" s="3">
        <v>20</v>
      </c>
      <c r="AD25" s="3"/>
      <c r="AE25" s="1">
        <v>3</v>
      </c>
      <c r="AG25" s="3"/>
      <c r="AI25" s="3">
        <v>1</v>
      </c>
      <c r="AJ25" s="3"/>
      <c r="AK25" s="3"/>
      <c r="AL25" s="3"/>
      <c r="AN25" s="3"/>
      <c r="AO25" s="3"/>
      <c r="AP25" s="3">
        <v>3</v>
      </c>
      <c r="AR25" s="1">
        <v>1</v>
      </c>
      <c r="AT25" s="3"/>
      <c r="AU25" s="3"/>
      <c r="AV25" s="1">
        <v>2</v>
      </c>
      <c r="AW25" s="1">
        <v>2</v>
      </c>
      <c r="AZ25" s="3">
        <v>4</v>
      </c>
      <c r="BA25" s="3">
        <v>7</v>
      </c>
      <c r="BB25" s="3">
        <v>4</v>
      </c>
      <c r="BC25" s="3"/>
      <c r="BD25" s="3"/>
      <c r="BE25" s="3"/>
      <c r="BG25" s="1">
        <v>4</v>
      </c>
      <c r="BH25" s="1">
        <v>1</v>
      </c>
      <c r="BJ25" s="3"/>
      <c r="BK25" s="3"/>
      <c r="BL25" s="3"/>
      <c r="BM25" s="3">
        <v>5</v>
      </c>
      <c r="BN25" s="3">
        <v>214</v>
      </c>
      <c r="BP25" s="1">
        <v>8</v>
      </c>
      <c r="BQ25" s="1">
        <v>1</v>
      </c>
      <c r="BR25" s="1">
        <v>3</v>
      </c>
      <c r="BS25" s="3">
        <v>10</v>
      </c>
      <c r="BT25" s="3">
        <v>7</v>
      </c>
      <c r="BU25" s="3"/>
      <c r="BX25" s="1">
        <v>2</v>
      </c>
      <c r="BY25" s="3">
        <v>1</v>
      </c>
      <c r="CA25" s="3"/>
      <c r="CB25" s="3"/>
      <c r="CC25" s="3">
        <v>3</v>
      </c>
      <c r="CD25" s="3"/>
      <c r="CE25" s="3">
        <v>3</v>
      </c>
      <c r="CG25" s="3"/>
      <c r="CH25" s="3"/>
      <c r="CI25" s="3"/>
      <c r="CK25" s="3">
        <v>35</v>
      </c>
      <c r="CL25" s="3"/>
      <c r="CM25" s="3"/>
      <c r="CN25" s="3"/>
      <c r="CO25" s="3"/>
      <c r="CP25" s="3">
        <v>12</v>
      </c>
      <c r="CQ25" s="3">
        <v>9</v>
      </c>
      <c r="CR25" s="3">
        <v>15</v>
      </c>
      <c r="CS25" s="3">
        <v>7</v>
      </c>
      <c r="CU25" s="1">
        <v>1</v>
      </c>
      <c r="CV25" s="3"/>
      <c r="CW25" s="1">
        <v>2</v>
      </c>
      <c r="CX25" s="3">
        <v>1</v>
      </c>
      <c r="CY25" s="1">
        <v>8</v>
      </c>
      <c r="CZ25" s="3">
        <v>1</v>
      </c>
      <c r="DA25" s="3">
        <v>16</v>
      </c>
      <c r="DB25" s="3"/>
      <c r="DD25" s="1">
        <v>1</v>
      </c>
      <c r="DF25" s="3"/>
      <c r="DG25" s="3"/>
      <c r="DH25" s="3"/>
      <c r="DI25" s="3"/>
      <c r="DJ25" s="3"/>
      <c r="DK25" s="1">
        <f t="shared" si="1"/>
        <v>416</v>
      </c>
      <c r="DL25" s="1">
        <f t="shared" si="2"/>
        <v>360</v>
      </c>
      <c r="DM25" s="1">
        <f t="shared" si="3"/>
        <v>43</v>
      </c>
      <c r="DN25" s="1">
        <f t="shared" si="4"/>
        <v>13</v>
      </c>
      <c r="DO25" s="1">
        <f t="shared" si="5"/>
        <v>86.538461538461547</v>
      </c>
      <c r="DP25" s="1">
        <f t="shared" si="6"/>
        <v>10.336538461538462</v>
      </c>
      <c r="DQ25" s="1">
        <f t="shared" si="7"/>
        <v>3.125</v>
      </c>
      <c r="DS25">
        <f t="shared" si="12"/>
        <v>89.166666666666671</v>
      </c>
      <c r="DT25">
        <f t="shared" si="8"/>
        <v>10.833333333333329</v>
      </c>
      <c r="DV25" s="1">
        <f t="shared" si="13"/>
        <v>10.555555555555555</v>
      </c>
      <c r="DW25" s="1">
        <f t="shared" si="14"/>
        <v>6.666666666666667</v>
      </c>
      <c r="DX25" s="1">
        <f t="shared" si="9"/>
        <v>0.83333333333333337</v>
      </c>
      <c r="DY25">
        <f t="shared" si="15"/>
        <v>9.7222222222222232</v>
      </c>
      <c r="DZ25">
        <f t="shared" si="16"/>
        <v>60.833333333333329</v>
      </c>
      <c r="EA25">
        <f t="shared" si="17"/>
        <v>0.55555555555555713</v>
      </c>
      <c r="EB25" s="1">
        <f t="shared" si="18"/>
        <v>0.83333333333333337</v>
      </c>
      <c r="EC25" s="1">
        <f t="shared" si="10"/>
        <v>1.1111111111111112</v>
      </c>
      <c r="ED25" s="1">
        <f t="shared" si="19"/>
        <v>1.3888888888888888</v>
      </c>
      <c r="EE25" s="1">
        <f t="shared" si="20"/>
        <v>0</v>
      </c>
      <c r="EF25" s="1">
        <f t="shared" si="21"/>
        <v>5.5555555555555554</v>
      </c>
      <c r="EG25" s="1">
        <f t="shared" si="11"/>
        <v>1.9444444444444393</v>
      </c>
      <c r="EH25" s="1">
        <f t="shared" si="22"/>
        <v>0</v>
      </c>
    </row>
    <row r="26" spans="1:138" s="1" customFormat="1" ht="16" x14ac:dyDescent="0.2">
      <c r="A26" s="1" t="s">
        <v>141</v>
      </c>
      <c r="B26" s="3">
        <v>113</v>
      </c>
      <c r="C26" s="3">
        <v>696</v>
      </c>
      <c r="D26" s="3" t="s">
        <v>122</v>
      </c>
      <c r="E26" s="3">
        <v>55</v>
      </c>
      <c r="F26" s="3" t="s">
        <v>146</v>
      </c>
      <c r="G26" s="4" t="s">
        <v>180</v>
      </c>
      <c r="H26" s="3"/>
      <c r="I26" s="3">
        <v>75</v>
      </c>
      <c r="J26" s="3"/>
      <c r="K26" s="3"/>
      <c r="L26" s="3"/>
      <c r="M26" s="3">
        <v>571.18499999999995</v>
      </c>
      <c r="N26" s="3">
        <v>571.15499999999997</v>
      </c>
      <c r="O26" s="3">
        <v>571.16999999999996</v>
      </c>
      <c r="P26" s="3">
        <v>33.767479674796739</v>
      </c>
      <c r="Q26" s="3" t="s">
        <v>181</v>
      </c>
      <c r="R26" s="1">
        <f t="shared" si="0"/>
        <v>172.5</v>
      </c>
      <c r="S26" s="3">
        <v>1</v>
      </c>
      <c r="T26" s="3" t="s">
        <v>182</v>
      </c>
      <c r="U26" s="3"/>
      <c r="V26" s="3"/>
      <c r="X26" s="3"/>
      <c r="AA26" s="3">
        <v>38</v>
      </c>
      <c r="AD26" s="3"/>
      <c r="AG26" s="3"/>
      <c r="AI26" s="3"/>
      <c r="AJ26" s="3"/>
      <c r="AK26" s="3"/>
      <c r="AL26" s="3">
        <v>2</v>
      </c>
      <c r="AN26" s="3"/>
      <c r="AO26" s="3"/>
      <c r="AP26" s="3">
        <v>2</v>
      </c>
      <c r="AT26" s="3"/>
      <c r="AU26" s="3"/>
      <c r="AZ26" s="3">
        <v>3</v>
      </c>
      <c r="BA26" s="3">
        <v>3</v>
      </c>
      <c r="BB26" s="3"/>
      <c r="BC26" s="3"/>
      <c r="BD26" s="3"/>
      <c r="BE26" s="3"/>
      <c r="BJ26" s="3"/>
      <c r="BK26" s="3"/>
      <c r="BL26" s="3"/>
      <c r="BM26" s="3"/>
      <c r="BN26" s="3"/>
      <c r="BS26" s="3">
        <v>1</v>
      </c>
      <c r="BT26" s="3">
        <v>6</v>
      </c>
      <c r="BU26" s="3"/>
      <c r="BY26" s="3"/>
      <c r="CA26" s="3"/>
      <c r="CB26" s="3"/>
      <c r="CC26" s="3"/>
      <c r="CD26" s="3"/>
      <c r="CE26" s="3">
        <v>3.5</v>
      </c>
      <c r="CG26" s="3"/>
      <c r="CH26" s="3"/>
      <c r="CI26" s="3"/>
      <c r="CK26" s="3">
        <v>114</v>
      </c>
      <c r="CL26" s="3"/>
      <c r="CM26" s="3"/>
      <c r="CN26" s="3"/>
      <c r="CO26" s="3">
        <v>1</v>
      </c>
      <c r="CP26" s="3">
        <v>28</v>
      </c>
      <c r="CQ26" s="3">
        <v>4</v>
      </c>
      <c r="CR26" s="3"/>
      <c r="CS26" s="3">
        <v>2</v>
      </c>
      <c r="CV26" s="3"/>
      <c r="CX26" s="3"/>
      <c r="CZ26" s="3"/>
      <c r="DA26" s="3">
        <v>2</v>
      </c>
      <c r="DB26" s="3"/>
      <c r="DF26" s="3"/>
      <c r="DG26" s="3"/>
      <c r="DH26" s="3"/>
      <c r="DI26" s="3"/>
      <c r="DJ26" s="3"/>
      <c r="DK26" s="1">
        <f t="shared" si="1"/>
        <v>207.5</v>
      </c>
      <c r="DL26" s="1">
        <f t="shared" si="2"/>
        <v>172.5</v>
      </c>
      <c r="DM26" s="1">
        <f t="shared" si="3"/>
        <v>35</v>
      </c>
      <c r="DN26" s="1">
        <f t="shared" si="4"/>
        <v>0</v>
      </c>
      <c r="DO26" s="1">
        <f t="shared" si="5"/>
        <v>83.132530120481931</v>
      </c>
      <c r="DP26" s="1">
        <f t="shared" si="6"/>
        <v>16.867469879518072</v>
      </c>
      <c r="DQ26" s="1">
        <f t="shared" si="7"/>
        <v>0</v>
      </c>
      <c r="DS26">
        <f t="shared" si="12"/>
        <v>95.652173913043484</v>
      </c>
      <c r="DT26">
        <f t="shared" si="8"/>
        <v>4.3478260869565162</v>
      </c>
      <c r="DV26" s="1">
        <f t="shared" si="13"/>
        <v>7.5362318840579716</v>
      </c>
      <c r="DW26" s="1">
        <f t="shared" si="14"/>
        <v>22.028985507246375</v>
      </c>
      <c r="DX26" s="1">
        <f t="shared" si="9"/>
        <v>0</v>
      </c>
      <c r="DY26">
        <f t="shared" si="15"/>
        <v>66.086956521739125</v>
      </c>
      <c r="DZ26">
        <f t="shared" si="16"/>
        <v>0</v>
      </c>
      <c r="EA26">
        <f t="shared" si="17"/>
        <v>0</v>
      </c>
      <c r="EB26" s="1">
        <f t="shared" si="18"/>
        <v>0</v>
      </c>
      <c r="EC26" s="1">
        <f t="shared" si="10"/>
        <v>1.1594202898550725</v>
      </c>
      <c r="ED26" s="1">
        <f t="shared" si="19"/>
        <v>0</v>
      </c>
      <c r="EE26" s="1">
        <f t="shared" si="20"/>
        <v>0</v>
      </c>
      <c r="EF26" s="1">
        <f t="shared" si="21"/>
        <v>0</v>
      </c>
      <c r="EG26" s="1">
        <f t="shared" si="11"/>
        <v>2.0289855072463712</v>
      </c>
      <c r="EH26" s="1">
        <f t="shared" si="22"/>
        <v>1.1594202898550725</v>
      </c>
    </row>
    <row r="27" spans="1:138" s="1" customFormat="1" ht="16" x14ac:dyDescent="0.2">
      <c r="A27" s="1" t="s">
        <v>141</v>
      </c>
      <c r="B27" s="3">
        <v>113</v>
      </c>
      <c r="C27" s="3">
        <v>696</v>
      </c>
      <c r="D27" s="3" t="s">
        <v>122</v>
      </c>
      <c r="E27" s="3">
        <v>55</v>
      </c>
      <c r="F27" s="3" t="s">
        <v>150</v>
      </c>
      <c r="G27" s="4" t="s">
        <v>183</v>
      </c>
      <c r="H27" s="3"/>
      <c r="I27" s="3">
        <v>78</v>
      </c>
      <c r="J27" s="3"/>
      <c r="K27" s="3"/>
      <c r="L27" s="3"/>
      <c r="M27" s="3">
        <v>571.98</v>
      </c>
      <c r="N27" s="3">
        <v>571.95000000000005</v>
      </c>
      <c r="O27" s="3">
        <v>571.96500000000003</v>
      </c>
      <c r="P27" s="3">
        <v>33.81957957053983</v>
      </c>
      <c r="Q27" s="3" t="s">
        <v>181</v>
      </c>
      <c r="R27" s="1">
        <f t="shared" si="0"/>
        <v>76.5</v>
      </c>
      <c r="S27" s="3"/>
      <c r="T27" s="3" t="s">
        <v>184</v>
      </c>
      <c r="U27" s="3"/>
      <c r="V27" s="3"/>
      <c r="X27" s="3"/>
      <c r="AA27" s="3">
        <v>31</v>
      </c>
      <c r="AD27" s="3"/>
      <c r="AG27" s="3"/>
      <c r="AI27" s="3">
        <v>1</v>
      </c>
      <c r="AJ27" s="3"/>
      <c r="AK27" s="3"/>
      <c r="AL27" s="3"/>
      <c r="AN27" s="3"/>
      <c r="AO27" s="3"/>
      <c r="AP27" s="3">
        <v>2</v>
      </c>
      <c r="AT27" s="3"/>
      <c r="AU27" s="3"/>
      <c r="AZ27" s="3"/>
      <c r="BA27" s="3">
        <v>12</v>
      </c>
      <c r="BB27" s="3"/>
      <c r="BC27" s="3"/>
      <c r="BD27" s="3"/>
      <c r="BE27" s="3"/>
      <c r="BJ27" s="3"/>
      <c r="BK27" s="3">
        <v>2</v>
      </c>
      <c r="BL27" s="3"/>
      <c r="BM27" s="3"/>
      <c r="BN27" s="3"/>
      <c r="BS27" s="3">
        <v>15.5</v>
      </c>
      <c r="BT27" s="3">
        <v>9</v>
      </c>
      <c r="BU27" s="3"/>
      <c r="BY27" s="3"/>
      <c r="CA27" s="3"/>
      <c r="CB27" s="3"/>
      <c r="CC27" s="3">
        <v>1</v>
      </c>
      <c r="CD27" s="3"/>
      <c r="CE27" s="3"/>
      <c r="CG27" s="3"/>
      <c r="CH27" s="3"/>
      <c r="CI27" s="3"/>
      <c r="CK27" s="3">
        <v>2</v>
      </c>
      <c r="CL27" s="3">
        <v>1</v>
      </c>
      <c r="CM27" s="3"/>
      <c r="CN27" s="3"/>
      <c r="CO27" s="3">
        <v>1</v>
      </c>
      <c r="CP27" s="3">
        <v>47</v>
      </c>
      <c r="CQ27" s="3">
        <v>8</v>
      </c>
      <c r="CR27" s="3"/>
      <c r="CS27" s="3">
        <v>1</v>
      </c>
      <c r="CV27" s="3">
        <v>2</v>
      </c>
      <c r="CX27" s="3"/>
      <c r="CZ27" s="3"/>
      <c r="DA27" s="3">
        <v>1</v>
      </c>
      <c r="DB27" s="3"/>
      <c r="DF27" s="3"/>
      <c r="DG27" s="3"/>
      <c r="DH27" s="3"/>
      <c r="DI27" s="3"/>
      <c r="DJ27" s="3"/>
      <c r="DK27" s="1">
        <f t="shared" si="1"/>
        <v>135.5</v>
      </c>
      <c r="DL27" s="1">
        <f t="shared" si="2"/>
        <v>76.5</v>
      </c>
      <c r="DM27" s="1">
        <f t="shared" si="3"/>
        <v>57</v>
      </c>
      <c r="DN27" s="1">
        <f t="shared" si="4"/>
        <v>2</v>
      </c>
      <c r="DO27" s="1">
        <f t="shared" si="5"/>
        <v>56.457564575645755</v>
      </c>
      <c r="DP27" s="1">
        <f t="shared" si="6"/>
        <v>42.066420664206646</v>
      </c>
      <c r="DQ27" s="1">
        <f t="shared" si="7"/>
        <v>1.4760147601476015</v>
      </c>
      <c r="DS27">
        <f t="shared" si="12"/>
        <v>93.464052287581694</v>
      </c>
      <c r="DT27">
        <f t="shared" si="8"/>
        <v>6.5359477124183059</v>
      </c>
      <c r="DV27" s="1">
        <f t="shared" si="13"/>
        <v>47.712418300653596</v>
      </c>
      <c r="DW27" s="1">
        <f t="shared" si="14"/>
        <v>40.522875816993462</v>
      </c>
      <c r="DX27" s="1">
        <f t="shared" si="9"/>
        <v>0</v>
      </c>
      <c r="DY27">
        <f t="shared" si="15"/>
        <v>3.9215686274509802</v>
      </c>
      <c r="DZ27">
        <f t="shared" si="16"/>
        <v>0</v>
      </c>
      <c r="EA27">
        <f t="shared" si="17"/>
        <v>1.3071895424836555</v>
      </c>
      <c r="EB27" s="1">
        <f t="shared" si="18"/>
        <v>1.3071895424836601</v>
      </c>
      <c r="EC27" s="1">
        <f t="shared" si="10"/>
        <v>2.6143790849673203</v>
      </c>
      <c r="ED27" s="1">
        <f t="shared" si="19"/>
        <v>2.6143790849673203</v>
      </c>
      <c r="EE27" s="1">
        <f t="shared" si="20"/>
        <v>0</v>
      </c>
      <c r="EF27" s="1">
        <f t="shared" si="21"/>
        <v>0</v>
      </c>
      <c r="EG27" s="1">
        <f t="shared" si="11"/>
        <v>0</v>
      </c>
      <c r="EH27" s="1">
        <f t="shared" si="22"/>
        <v>0</v>
      </c>
    </row>
    <row r="28" spans="1:138" s="1" customFormat="1" ht="16" x14ac:dyDescent="0.2">
      <c r="A28" s="1" t="s">
        <v>141</v>
      </c>
      <c r="B28" s="3">
        <v>113</v>
      </c>
      <c r="C28" s="3">
        <v>696</v>
      </c>
      <c r="D28" s="3" t="s">
        <v>122</v>
      </c>
      <c r="E28" s="3">
        <v>55</v>
      </c>
      <c r="F28" s="3" t="s">
        <v>150</v>
      </c>
      <c r="G28" s="4" t="s">
        <v>185</v>
      </c>
      <c r="H28" s="3"/>
      <c r="I28" s="3">
        <v>88</v>
      </c>
      <c r="J28" s="3"/>
      <c r="K28" s="3"/>
      <c r="L28" s="3"/>
      <c r="M28" s="3">
        <v>572.49</v>
      </c>
      <c r="N28" s="3">
        <v>572.46</v>
      </c>
      <c r="O28" s="3">
        <v>572.47500000000002</v>
      </c>
      <c r="P28" s="3">
        <v>33.844859522376076</v>
      </c>
      <c r="Q28" s="3" t="s">
        <v>181</v>
      </c>
      <c r="R28" s="1">
        <f t="shared" si="0"/>
        <v>84</v>
      </c>
      <c r="S28" s="3">
        <v>1</v>
      </c>
      <c r="T28" s="3" t="s">
        <v>186</v>
      </c>
      <c r="U28" s="3"/>
      <c r="V28" s="3"/>
      <c r="X28" s="3"/>
      <c r="AA28" s="3">
        <v>55</v>
      </c>
      <c r="AD28" s="3"/>
      <c r="AG28" s="3"/>
      <c r="AI28" s="3"/>
      <c r="AJ28" s="3"/>
      <c r="AK28" s="3"/>
      <c r="AL28" s="3"/>
      <c r="AN28" s="3"/>
      <c r="AO28" s="3"/>
      <c r="AP28" s="3">
        <v>2</v>
      </c>
      <c r="AT28" s="3"/>
      <c r="AU28" s="3"/>
      <c r="AZ28" s="3"/>
      <c r="BA28" s="3">
        <v>13</v>
      </c>
      <c r="BB28" s="3"/>
      <c r="BC28" s="3"/>
      <c r="BD28" s="3"/>
      <c r="BE28" s="3">
        <v>1</v>
      </c>
      <c r="BJ28" s="3"/>
      <c r="BK28" s="3">
        <v>1</v>
      </c>
      <c r="BL28" s="3"/>
      <c r="BM28" s="3"/>
      <c r="BN28" s="3"/>
      <c r="BS28" s="3">
        <v>9</v>
      </c>
      <c r="BT28" s="3"/>
      <c r="BU28" s="3"/>
      <c r="BY28" s="3"/>
      <c r="CA28" s="3"/>
      <c r="CB28" s="3"/>
      <c r="CC28" s="3">
        <v>1</v>
      </c>
      <c r="CD28" s="3"/>
      <c r="CE28" s="3"/>
      <c r="CG28" s="3"/>
      <c r="CH28" s="3"/>
      <c r="CI28" s="3"/>
      <c r="CK28" s="3"/>
      <c r="CL28" s="3">
        <v>2</v>
      </c>
      <c r="CM28" s="3"/>
      <c r="CN28" s="3">
        <v>1</v>
      </c>
      <c r="CO28" s="3">
        <v>3</v>
      </c>
      <c r="CP28" s="3">
        <v>43</v>
      </c>
      <c r="CQ28" s="3">
        <v>4</v>
      </c>
      <c r="CR28" s="3"/>
      <c r="CS28" s="3">
        <v>6</v>
      </c>
      <c r="CV28" s="3"/>
      <c r="CX28" s="3"/>
      <c r="CZ28" s="3"/>
      <c r="DA28" s="3">
        <v>3</v>
      </c>
      <c r="DB28" s="3"/>
      <c r="DF28" s="3"/>
      <c r="DG28" s="3"/>
      <c r="DH28" s="3"/>
      <c r="DI28" s="3"/>
      <c r="DJ28" s="3"/>
      <c r="DK28" s="1">
        <f t="shared" si="1"/>
        <v>141</v>
      </c>
      <c r="DL28" s="1">
        <f t="shared" si="2"/>
        <v>84</v>
      </c>
      <c r="DM28" s="1">
        <f t="shared" si="3"/>
        <v>56</v>
      </c>
      <c r="DN28" s="1">
        <f t="shared" si="4"/>
        <v>0</v>
      </c>
      <c r="DO28" s="1">
        <f t="shared" si="5"/>
        <v>59.574468085106382</v>
      </c>
      <c r="DP28" s="1">
        <f t="shared" si="6"/>
        <v>39.716312056737593</v>
      </c>
      <c r="DQ28" s="1">
        <f t="shared" si="7"/>
        <v>0</v>
      </c>
      <c r="DS28">
        <f t="shared" si="12"/>
        <v>95.238095238095227</v>
      </c>
      <c r="DT28">
        <f t="shared" si="8"/>
        <v>4.7619047619047734</v>
      </c>
      <c r="DV28" s="1">
        <f t="shared" si="13"/>
        <v>26.190476190476193</v>
      </c>
      <c r="DW28" s="1">
        <f t="shared" si="14"/>
        <v>65.476190476190482</v>
      </c>
      <c r="DX28" s="1">
        <f t="shared" si="9"/>
        <v>0</v>
      </c>
      <c r="DY28">
        <f t="shared" si="15"/>
        <v>2.3809523809523809</v>
      </c>
      <c r="DZ28">
        <f t="shared" si="16"/>
        <v>0</v>
      </c>
      <c r="EA28">
        <f t="shared" si="17"/>
        <v>1.1904761904761756</v>
      </c>
      <c r="EB28" s="1">
        <f t="shared" si="18"/>
        <v>1.1904761904761905</v>
      </c>
      <c r="EC28" s="1">
        <f t="shared" si="10"/>
        <v>2.3809523809523809</v>
      </c>
      <c r="ED28" s="1">
        <f t="shared" si="19"/>
        <v>1.1904761904761905</v>
      </c>
      <c r="EE28" s="1">
        <f t="shared" si="20"/>
        <v>0</v>
      </c>
      <c r="EF28" s="1">
        <f t="shared" si="21"/>
        <v>0</v>
      </c>
      <c r="EG28" s="1">
        <f t="shared" si="11"/>
        <v>1.1546319456101628E-14</v>
      </c>
      <c r="EH28" s="1">
        <f t="shared" si="22"/>
        <v>0</v>
      </c>
    </row>
    <row r="29" spans="1:138" s="1" customFormat="1" ht="16" x14ac:dyDescent="0.2">
      <c r="A29" s="1" t="s">
        <v>141</v>
      </c>
      <c r="B29" s="3">
        <v>113</v>
      </c>
      <c r="C29" s="3">
        <v>696</v>
      </c>
      <c r="D29" s="3" t="s">
        <v>122</v>
      </c>
      <c r="E29" s="3">
        <v>55</v>
      </c>
      <c r="F29" s="3" t="s">
        <v>153</v>
      </c>
      <c r="G29" s="4" t="s">
        <v>187</v>
      </c>
      <c r="H29" s="3"/>
      <c r="I29" s="3">
        <v>86</v>
      </c>
      <c r="J29" s="3"/>
      <c r="K29" s="3"/>
      <c r="L29" s="3"/>
      <c r="M29" s="3">
        <v>573.27</v>
      </c>
      <c r="N29" s="3">
        <v>573.24</v>
      </c>
      <c r="O29" s="3">
        <v>573.255</v>
      </c>
      <c r="P29" s="3">
        <v>33.883522978125598</v>
      </c>
      <c r="Q29" s="3" t="s">
        <v>181</v>
      </c>
      <c r="R29" s="1">
        <f t="shared" si="0"/>
        <v>65</v>
      </c>
      <c r="S29" s="3">
        <v>1</v>
      </c>
      <c r="T29" s="3" t="s">
        <v>188</v>
      </c>
      <c r="U29" s="3"/>
      <c r="V29" s="3"/>
      <c r="X29" s="3"/>
      <c r="AA29" s="3">
        <v>25</v>
      </c>
      <c r="AD29" s="3"/>
      <c r="AG29" s="3"/>
      <c r="AI29" s="3">
        <v>1</v>
      </c>
      <c r="AJ29" s="3"/>
      <c r="AK29" s="3"/>
      <c r="AL29" s="3"/>
      <c r="AN29" s="3"/>
      <c r="AO29" s="3"/>
      <c r="AP29" s="3"/>
      <c r="AT29" s="3"/>
      <c r="AU29" s="3"/>
      <c r="AZ29" s="3"/>
      <c r="BA29" s="3">
        <v>4</v>
      </c>
      <c r="BB29" s="3"/>
      <c r="BC29" s="3"/>
      <c r="BD29" s="3"/>
      <c r="BE29" s="3"/>
      <c r="BJ29" s="3"/>
      <c r="BK29" s="3">
        <v>1</v>
      </c>
      <c r="BL29" s="3"/>
      <c r="BM29" s="3"/>
      <c r="BN29" s="3"/>
      <c r="BS29" s="3"/>
      <c r="BT29" s="3">
        <v>6</v>
      </c>
      <c r="BU29" s="3"/>
      <c r="BY29" s="3"/>
      <c r="CA29" s="3"/>
      <c r="CB29" s="3"/>
      <c r="CC29" s="3">
        <v>10</v>
      </c>
      <c r="CD29" s="3"/>
      <c r="CE29" s="3"/>
      <c r="CG29" s="3"/>
      <c r="CH29" s="3"/>
      <c r="CI29" s="3"/>
      <c r="CK29" s="3">
        <v>18</v>
      </c>
      <c r="CL29" s="3"/>
      <c r="CM29" s="3"/>
      <c r="CN29" s="3"/>
      <c r="CO29" s="3">
        <v>2</v>
      </c>
      <c r="CP29" s="3">
        <v>45</v>
      </c>
      <c r="CQ29" s="3">
        <v>2</v>
      </c>
      <c r="CR29" s="3"/>
      <c r="CS29" s="3">
        <v>2</v>
      </c>
      <c r="CV29" s="3">
        <v>1</v>
      </c>
      <c r="CX29" s="3"/>
      <c r="CZ29" s="3"/>
      <c r="DA29" s="3"/>
      <c r="DB29" s="3">
        <v>27</v>
      </c>
      <c r="DF29" s="3"/>
      <c r="DG29" s="3"/>
      <c r="DH29" s="3"/>
      <c r="DI29" s="3"/>
      <c r="DJ29" s="3"/>
      <c r="DK29" s="1">
        <f t="shared" si="1"/>
        <v>117</v>
      </c>
      <c r="DL29" s="1">
        <f t="shared" si="2"/>
        <v>65</v>
      </c>
      <c r="DM29" s="1">
        <f t="shared" si="3"/>
        <v>51</v>
      </c>
      <c r="DN29" s="1">
        <f t="shared" si="4"/>
        <v>1</v>
      </c>
      <c r="DO29" s="1">
        <f t="shared" si="5"/>
        <v>55.555555555555557</v>
      </c>
      <c r="DP29" s="1">
        <f t="shared" si="6"/>
        <v>43.589743589743591</v>
      </c>
      <c r="DQ29" s="1">
        <f t="shared" si="7"/>
        <v>0.85470085470085477</v>
      </c>
      <c r="DS29">
        <f t="shared" si="12"/>
        <v>83.07692307692308</v>
      </c>
      <c r="DT29">
        <f t="shared" si="8"/>
        <v>16.92307692307692</v>
      </c>
      <c r="DV29" s="1">
        <f t="shared" si="13"/>
        <v>15.384615384615385</v>
      </c>
      <c r="DW29" s="1">
        <f t="shared" si="14"/>
        <v>38.461538461538467</v>
      </c>
      <c r="DX29" s="1">
        <f t="shared" si="9"/>
        <v>0</v>
      </c>
      <c r="DY29">
        <f t="shared" si="15"/>
        <v>27.692307692307693</v>
      </c>
      <c r="DZ29">
        <f t="shared" si="16"/>
        <v>0</v>
      </c>
      <c r="EA29">
        <f t="shared" si="17"/>
        <v>1.538461538461533</v>
      </c>
      <c r="EB29" s="1">
        <f t="shared" si="18"/>
        <v>15.384615384615385</v>
      </c>
      <c r="EC29" s="1">
        <f t="shared" si="10"/>
        <v>0</v>
      </c>
      <c r="ED29" s="1">
        <f t="shared" si="19"/>
        <v>1.5384615384615385</v>
      </c>
      <c r="EE29" s="1">
        <f t="shared" si="20"/>
        <v>0</v>
      </c>
      <c r="EF29" s="1">
        <f t="shared" si="21"/>
        <v>0</v>
      </c>
      <c r="EG29" s="1">
        <f t="shared" si="11"/>
        <v>0</v>
      </c>
      <c r="EH29" s="1">
        <f t="shared" si="22"/>
        <v>0</v>
      </c>
    </row>
    <row r="30" spans="1:138" s="1" customFormat="1" ht="16" x14ac:dyDescent="0.2">
      <c r="A30" s="1" t="s">
        <v>141</v>
      </c>
      <c r="B30" s="3">
        <v>113</v>
      </c>
      <c r="C30" s="3">
        <v>696</v>
      </c>
      <c r="D30" s="3" t="s">
        <v>122</v>
      </c>
      <c r="E30" s="3">
        <v>55</v>
      </c>
      <c r="F30" s="3" t="s">
        <v>156</v>
      </c>
      <c r="G30" s="4" t="s">
        <v>189</v>
      </c>
      <c r="H30" s="3"/>
      <c r="I30" s="3">
        <v>77</v>
      </c>
      <c r="J30" s="3"/>
      <c r="K30" s="3"/>
      <c r="L30" s="3"/>
      <c r="M30" s="3">
        <v>574.63</v>
      </c>
      <c r="N30" s="3">
        <v>574.6</v>
      </c>
      <c r="O30" s="3">
        <v>574.61500000000001</v>
      </c>
      <c r="P30" s="3">
        <v>33.950936183022272</v>
      </c>
      <c r="Q30" s="3" t="s">
        <v>181</v>
      </c>
      <c r="R30" s="1">
        <f t="shared" si="0"/>
        <v>40</v>
      </c>
      <c r="S30" s="3">
        <v>1</v>
      </c>
      <c r="T30" s="3" t="s">
        <v>190</v>
      </c>
      <c r="U30" s="3"/>
      <c r="V30" s="3"/>
      <c r="X30" s="3"/>
      <c r="AA30" s="3">
        <v>24</v>
      </c>
      <c r="AD30" s="3"/>
      <c r="AG30" s="3"/>
      <c r="AI30" s="3">
        <v>2</v>
      </c>
      <c r="AJ30" s="3"/>
      <c r="AK30" s="3"/>
      <c r="AL30" s="3"/>
      <c r="AN30" s="3"/>
      <c r="AO30" s="3"/>
      <c r="AP30" s="3"/>
      <c r="AT30" s="3"/>
      <c r="AU30" s="3"/>
      <c r="AZ30" s="3"/>
      <c r="BA30" s="3">
        <v>8</v>
      </c>
      <c r="BB30" s="3"/>
      <c r="BC30" s="3"/>
      <c r="BD30" s="3"/>
      <c r="BE30" s="3"/>
      <c r="BJ30" s="3"/>
      <c r="BK30" s="3">
        <v>2</v>
      </c>
      <c r="BL30" s="3"/>
      <c r="BM30" s="3"/>
      <c r="BN30" s="3"/>
      <c r="BS30" s="3">
        <v>1</v>
      </c>
      <c r="BT30" s="3">
        <v>2</v>
      </c>
      <c r="BU30" s="3"/>
      <c r="BY30" s="3">
        <v>1</v>
      </c>
      <c r="CA30" s="3"/>
      <c r="CB30" s="3"/>
      <c r="CC30" s="3"/>
      <c r="CD30" s="3"/>
      <c r="CE30" s="3"/>
      <c r="CG30" s="3"/>
      <c r="CH30" s="3"/>
      <c r="CI30" s="3"/>
      <c r="CK30" s="3"/>
      <c r="CL30" s="3"/>
      <c r="CM30" s="3"/>
      <c r="CN30" s="3"/>
      <c r="CO30" s="3">
        <v>1</v>
      </c>
      <c r="CP30" s="3">
        <v>58</v>
      </c>
      <c r="CQ30" s="3">
        <v>5</v>
      </c>
      <c r="CR30" s="3"/>
      <c r="CS30" s="3">
        <v>2</v>
      </c>
      <c r="CV30" s="3"/>
      <c r="CX30" s="3"/>
      <c r="CZ30" s="3"/>
      <c r="DA30" s="3"/>
      <c r="DB30" s="3">
        <v>18</v>
      </c>
      <c r="DF30" s="3"/>
      <c r="DG30" s="3"/>
      <c r="DH30" s="3"/>
      <c r="DI30" s="3"/>
      <c r="DJ30" s="3"/>
      <c r="DK30" s="1">
        <f t="shared" si="1"/>
        <v>106</v>
      </c>
      <c r="DL30" s="1">
        <f t="shared" si="2"/>
        <v>40</v>
      </c>
      <c r="DM30" s="1">
        <f t="shared" si="3"/>
        <v>66</v>
      </c>
      <c r="DN30" s="1">
        <f t="shared" si="4"/>
        <v>0</v>
      </c>
      <c r="DO30" s="1">
        <f t="shared" si="5"/>
        <v>37.735849056603776</v>
      </c>
      <c r="DP30" s="1">
        <f t="shared" si="6"/>
        <v>62.264150943396224</v>
      </c>
      <c r="DQ30" s="1">
        <f t="shared" si="7"/>
        <v>0</v>
      </c>
      <c r="DS30">
        <f t="shared" si="12"/>
        <v>95</v>
      </c>
      <c r="DT30">
        <f t="shared" si="8"/>
        <v>5</v>
      </c>
      <c r="DV30" s="1">
        <f t="shared" si="13"/>
        <v>27.500000000000004</v>
      </c>
      <c r="DW30" s="1">
        <f t="shared" si="14"/>
        <v>60</v>
      </c>
      <c r="DX30" s="1">
        <f t="shared" si="9"/>
        <v>0</v>
      </c>
      <c r="DY30">
        <f t="shared" si="15"/>
        <v>0</v>
      </c>
      <c r="DZ30">
        <f t="shared" si="16"/>
        <v>0</v>
      </c>
      <c r="EA30">
        <f t="shared" si="17"/>
        <v>7.5</v>
      </c>
      <c r="EB30" s="1">
        <f t="shared" si="18"/>
        <v>0</v>
      </c>
      <c r="EC30" s="1">
        <f t="shared" si="10"/>
        <v>0</v>
      </c>
      <c r="ED30" s="1">
        <f t="shared" si="19"/>
        <v>5</v>
      </c>
      <c r="EE30" s="1">
        <f t="shared" si="20"/>
        <v>0</v>
      </c>
      <c r="EF30" s="1">
        <f t="shared" si="21"/>
        <v>0</v>
      </c>
      <c r="EG30" s="1">
        <f t="shared" si="11"/>
        <v>0</v>
      </c>
      <c r="EH30" s="1">
        <f t="shared" si="22"/>
        <v>0</v>
      </c>
    </row>
    <row r="31" spans="1:138" s="1" customFormat="1" ht="16" x14ac:dyDescent="0.2">
      <c r="A31" s="1" t="s">
        <v>141</v>
      </c>
      <c r="B31" s="3">
        <v>113</v>
      </c>
      <c r="C31" s="3">
        <v>696</v>
      </c>
      <c r="D31" s="3" t="s">
        <v>122</v>
      </c>
      <c r="E31" s="3">
        <v>55</v>
      </c>
      <c r="F31" s="3" t="s">
        <v>156</v>
      </c>
      <c r="G31" s="4" t="s">
        <v>191</v>
      </c>
      <c r="H31" s="3"/>
      <c r="I31" s="3">
        <f>57+43</f>
        <v>100</v>
      </c>
      <c r="J31" s="3"/>
      <c r="K31" s="3"/>
      <c r="L31" s="3"/>
      <c r="M31" s="3">
        <v>575.70000000000005</v>
      </c>
      <c r="N31" s="3">
        <v>575.6</v>
      </c>
      <c r="O31" s="3">
        <v>575.69000000000005</v>
      </c>
      <c r="P31" s="3">
        <v>34.00422235601043</v>
      </c>
      <c r="Q31" s="3" t="s">
        <v>181</v>
      </c>
      <c r="R31" s="1">
        <f t="shared" si="0"/>
        <v>119</v>
      </c>
      <c r="S31" s="3" t="s">
        <v>192</v>
      </c>
      <c r="T31" s="3" t="s">
        <v>193</v>
      </c>
      <c r="U31" s="3"/>
      <c r="V31" s="3"/>
      <c r="X31" s="3"/>
      <c r="AA31" s="3">
        <f>43+27</f>
        <v>70</v>
      </c>
      <c r="AD31" s="3">
        <v>1</v>
      </c>
      <c r="AG31" s="3"/>
      <c r="AI31" s="3">
        <v>3</v>
      </c>
      <c r="AJ31" s="3">
        <v>6</v>
      </c>
      <c r="AK31" s="3"/>
      <c r="AL31" s="3"/>
      <c r="AN31" s="3"/>
      <c r="AO31" s="3"/>
      <c r="AP31" s="3"/>
      <c r="AT31" s="3"/>
      <c r="AU31" s="3"/>
      <c r="AZ31" s="3">
        <v>1</v>
      </c>
      <c r="BA31" s="3">
        <v>12</v>
      </c>
      <c r="BB31" s="3"/>
      <c r="BC31" s="3"/>
      <c r="BD31" s="3"/>
      <c r="BE31" s="3"/>
      <c r="BJ31" s="3"/>
      <c r="BK31" s="3">
        <v>1</v>
      </c>
      <c r="BL31" s="3"/>
      <c r="BM31" s="3">
        <v>1</v>
      </c>
      <c r="BN31" s="3">
        <v>4</v>
      </c>
      <c r="BS31" s="3"/>
      <c r="BT31" s="3">
        <v>7</v>
      </c>
      <c r="BU31" s="3">
        <v>1</v>
      </c>
      <c r="BY31" s="3"/>
      <c r="CA31" s="3"/>
      <c r="CB31" s="3"/>
      <c r="CC31" s="3">
        <v>5</v>
      </c>
      <c r="CD31" s="3"/>
      <c r="CE31" s="3"/>
      <c r="CG31" s="3"/>
      <c r="CH31" s="3"/>
      <c r="CI31" s="3"/>
      <c r="CK31" s="3">
        <v>5</v>
      </c>
      <c r="CL31" s="3">
        <v>2</v>
      </c>
      <c r="CM31" s="3"/>
      <c r="CN31" s="3"/>
      <c r="CO31" s="3">
        <v>1</v>
      </c>
      <c r="CP31" s="3">
        <f>27+28</f>
        <v>55</v>
      </c>
      <c r="CQ31" s="3">
        <v>13</v>
      </c>
      <c r="CR31" s="3"/>
      <c r="CS31" s="3">
        <v>2</v>
      </c>
      <c r="CV31" s="3">
        <v>3</v>
      </c>
      <c r="CX31" s="3"/>
      <c r="CZ31" s="3"/>
      <c r="DA31" s="3"/>
      <c r="DB31" s="3">
        <v>2</v>
      </c>
      <c r="DF31" s="3"/>
      <c r="DG31" s="3"/>
      <c r="DH31" s="3"/>
      <c r="DI31" s="3"/>
      <c r="DJ31" s="3"/>
      <c r="DK31" s="1">
        <f t="shared" si="1"/>
        <v>193</v>
      </c>
      <c r="DL31" s="1">
        <f t="shared" si="2"/>
        <v>119</v>
      </c>
      <c r="DM31" s="1">
        <f t="shared" si="3"/>
        <v>71</v>
      </c>
      <c r="DN31" s="1">
        <f t="shared" si="4"/>
        <v>3</v>
      </c>
      <c r="DO31" s="1">
        <f t="shared" si="5"/>
        <v>61.6580310880829</v>
      </c>
      <c r="DP31" s="1">
        <f t="shared" si="6"/>
        <v>36.787564766839374</v>
      </c>
      <c r="DQ31" s="1">
        <f t="shared" si="7"/>
        <v>1.5544041450777202</v>
      </c>
      <c r="DS31">
        <f t="shared" si="12"/>
        <v>94.117647058823522</v>
      </c>
      <c r="DT31">
        <f t="shared" si="8"/>
        <v>5.8823529411764781</v>
      </c>
      <c r="DV31" s="1">
        <f t="shared" si="13"/>
        <v>17.647058823529413</v>
      </c>
      <c r="DW31" s="1">
        <f t="shared" si="14"/>
        <v>58.82352941176471</v>
      </c>
      <c r="DX31" s="1">
        <f t="shared" si="9"/>
        <v>0</v>
      </c>
      <c r="DY31">
        <f t="shared" si="15"/>
        <v>5.8823529411764701</v>
      </c>
      <c r="DZ31">
        <f t="shared" si="16"/>
        <v>4.2016806722689077</v>
      </c>
      <c r="EA31">
        <f t="shared" si="17"/>
        <v>7.5630252100840352</v>
      </c>
      <c r="EB31" s="1">
        <f t="shared" si="18"/>
        <v>4.2016806722689077</v>
      </c>
      <c r="EC31" s="1">
        <f t="shared" si="10"/>
        <v>0</v>
      </c>
      <c r="ED31" s="1">
        <f t="shared" si="19"/>
        <v>0.84033613445378152</v>
      </c>
      <c r="EE31" s="1">
        <f t="shared" si="20"/>
        <v>0</v>
      </c>
      <c r="EF31" s="1">
        <f t="shared" si="21"/>
        <v>0</v>
      </c>
      <c r="EG31" s="1">
        <f t="shared" si="11"/>
        <v>0.84033613445378919</v>
      </c>
      <c r="EH31" s="1">
        <f t="shared" si="22"/>
        <v>0</v>
      </c>
    </row>
    <row r="32" spans="1:138" s="1" customFormat="1" ht="16" x14ac:dyDescent="0.2">
      <c r="A32" s="1" t="s">
        <v>141</v>
      </c>
      <c r="B32" s="3">
        <v>113</v>
      </c>
      <c r="C32" s="3">
        <v>696</v>
      </c>
      <c r="D32" s="3" t="s">
        <v>122</v>
      </c>
      <c r="E32" s="3">
        <v>55</v>
      </c>
      <c r="F32" s="3" t="s">
        <v>159</v>
      </c>
      <c r="G32" s="4" t="s">
        <v>194</v>
      </c>
      <c r="H32" s="3"/>
      <c r="I32" s="3">
        <v>53</v>
      </c>
      <c r="J32" s="3"/>
      <c r="K32" s="3"/>
      <c r="L32" s="3"/>
      <c r="M32" s="3">
        <v>576.1</v>
      </c>
      <c r="N32" s="3">
        <v>575.9</v>
      </c>
      <c r="O32" s="3">
        <v>576</v>
      </c>
      <c r="P32" s="3">
        <v>34.019588601244223</v>
      </c>
      <c r="Q32" s="3" t="s">
        <v>181</v>
      </c>
      <c r="R32" s="1">
        <f t="shared" si="0"/>
        <v>81</v>
      </c>
      <c r="S32" s="3" t="s">
        <v>195</v>
      </c>
      <c r="T32" s="3" t="s">
        <v>196</v>
      </c>
      <c r="U32" s="3"/>
      <c r="V32" s="3"/>
      <c r="X32" s="3"/>
      <c r="AA32" s="3">
        <v>38</v>
      </c>
      <c r="AD32" s="3"/>
      <c r="AG32" s="3"/>
      <c r="AI32" s="3">
        <v>6</v>
      </c>
      <c r="AJ32" s="3"/>
      <c r="AK32" s="3"/>
      <c r="AL32" s="3"/>
      <c r="AN32" s="3"/>
      <c r="AO32" s="3"/>
      <c r="AP32" s="3"/>
      <c r="AT32" s="3">
        <v>2</v>
      </c>
      <c r="AU32" s="3"/>
      <c r="AZ32" s="3">
        <v>2.5</v>
      </c>
      <c r="BA32" s="2">
        <v>3</v>
      </c>
      <c r="BB32" s="2"/>
      <c r="BC32" s="2"/>
      <c r="BD32" s="2"/>
      <c r="BE32" s="2">
        <v>1</v>
      </c>
      <c r="BJ32" s="2"/>
      <c r="BK32" s="2">
        <v>1</v>
      </c>
      <c r="BL32" s="2"/>
      <c r="BM32" s="2">
        <v>6</v>
      </c>
      <c r="BN32" s="2"/>
      <c r="BS32" s="2"/>
      <c r="BT32" s="3">
        <v>16</v>
      </c>
      <c r="BU32" s="3">
        <v>1</v>
      </c>
      <c r="BY32" s="3"/>
      <c r="CA32" s="3"/>
      <c r="CB32" s="3"/>
      <c r="CC32" s="3">
        <v>3</v>
      </c>
      <c r="CD32" s="3"/>
      <c r="CE32" s="3">
        <v>0.5</v>
      </c>
      <c r="CG32" s="3"/>
      <c r="CH32" s="3"/>
      <c r="CI32" s="3"/>
      <c r="CK32" s="3">
        <v>1</v>
      </c>
      <c r="CL32" s="3"/>
      <c r="CM32" s="3"/>
      <c r="CN32" s="3"/>
      <c r="CO32" s="3"/>
      <c r="CP32" s="3">
        <v>31</v>
      </c>
      <c r="CQ32" s="3">
        <v>11</v>
      </c>
      <c r="CR32" s="3"/>
      <c r="CS32" s="3"/>
      <c r="CV32" s="2"/>
      <c r="CX32" s="3"/>
      <c r="CZ32" s="3"/>
      <c r="DA32" s="3">
        <v>1</v>
      </c>
      <c r="DB32" s="3"/>
      <c r="DF32" s="2"/>
      <c r="DG32" s="2"/>
      <c r="DH32" s="2"/>
      <c r="DI32" s="2"/>
      <c r="DJ32" s="2"/>
      <c r="DK32" s="1">
        <f t="shared" si="1"/>
        <v>123</v>
      </c>
      <c r="DL32" s="1">
        <f t="shared" si="2"/>
        <v>81</v>
      </c>
      <c r="DM32" s="1">
        <f t="shared" si="3"/>
        <v>42</v>
      </c>
      <c r="DN32" s="1">
        <f t="shared" si="4"/>
        <v>0</v>
      </c>
      <c r="DO32" s="1">
        <f t="shared" si="5"/>
        <v>65.853658536585371</v>
      </c>
      <c r="DP32" s="1">
        <f t="shared" si="6"/>
        <v>34.146341463414636</v>
      </c>
      <c r="DQ32" s="1">
        <f t="shared" si="7"/>
        <v>0</v>
      </c>
      <c r="DS32">
        <f t="shared" si="12"/>
        <v>91.975308641975303</v>
      </c>
      <c r="DT32">
        <f t="shared" si="8"/>
        <v>8.0246913580246968</v>
      </c>
      <c r="DV32" s="1">
        <f t="shared" si="13"/>
        <v>27.777777777777779</v>
      </c>
      <c r="DW32" s="1">
        <f t="shared" si="14"/>
        <v>46.913580246913575</v>
      </c>
      <c r="DX32" s="1">
        <f t="shared" si="9"/>
        <v>0</v>
      </c>
      <c r="DY32">
        <f t="shared" si="15"/>
        <v>1.2345679012345678</v>
      </c>
      <c r="DZ32">
        <f t="shared" si="16"/>
        <v>7.4074074074074066</v>
      </c>
      <c r="EA32">
        <f t="shared" si="17"/>
        <v>8.6419753086419746</v>
      </c>
      <c r="EB32" s="1">
        <f t="shared" si="18"/>
        <v>3.7037037037037033</v>
      </c>
      <c r="EC32" s="1">
        <f t="shared" si="10"/>
        <v>2.4691358024691357</v>
      </c>
      <c r="ED32" s="1">
        <f t="shared" si="19"/>
        <v>1.2345679012345678</v>
      </c>
      <c r="EE32" s="1">
        <f t="shared" si="20"/>
        <v>0</v>
      </c>
      <c r="EF32" s="1">
        <f t="shared" si="21"/>
        <v>0</v>
      </c>
      <c r="EG32" s="1">
        <f t="shared" si="11"/>
        <v>0.61728395061729024</v>
      </c>
      <c r="EH32" s="1">
        <f t="shared" si="22"/>
        <v>0</v>
      </c>
    </row>
    <row r="33" spans="1:138" s="1" customFormat="1" ht="16" x14ac:dyDescent="0.2">
      <c r="A33" s="1" t="s">
        <v>141</v>
      </c>
      <c r="B33" s="3">
        <v>113</v>
      </c>
      <c r="C33" s="3">
        <v>696</v>
      </c>
      <c r="D33" s="3" t="s">
        <v>122</v>
      </c>
      <c r="E33" s="3">
        <v>57</v>
      </c>
      <c r="F33" s="3" t="s">
        <v>142</v>
      </c>
      <c r="G33" s="4" t="s">
        <v>197</v>
      </c>
      <c r="H33" s="3"/>
      <c r="I33" s="3">
        <v>80</v>
      </c>
      <c r="J33" s="3"/>
      <c r="K33" s="3"/>
      <c r="L33" s="3"/>
      <c r="M33" s="3">
        <v>588.27</v>
      </c>
      <c r="N33" s="3">
        <v>588.25</v>
      </c>
      <c r="O33" s="3">
        <v>588.26</v>
      </c>
      <c r="P33" s="3">
        <v>34.627298815974314</v>
      </c>
      <c r="Q33" s="3" t="s">
        <v>181</v>
      </c>
      <c r="R33" s="1">
        <f t="shared" si="0"/>
        <v>37</v>
      </c>
      <c r="S33" s="3">
        <v>1</v>
      </c>
      <c r="T33" s="3"/>
      <c r="U33" s="3"/>
      <c r="V33" s="3">
        <v>1</v>
      </c>
      <c r="X33" s="3"/>
      <c r="AA33" s="3">
        <v>9</v>
      </c>
      <c r="AD33" s="3"/>
      <c r="AG33" s="3"/>
      <c r="AI33" s="3"/>
      <c r="AJ33" s="3"/>
      <c r="AK33" s="3">
        <v>3</v>
      </c>
      <c r="AL33" s="3"/>
      <c r="AN33" s="3"/>
      <c r="AO33" s="3"/>
      <c r="AP33" s="3"/>
      <c r="AT33" s="3"/>
      <c r="AU33" s="3"/>
      <c r="AZ33" s="3"/>
      <c r="BA33" s="2"/>
      <c r="BB33" s="2"/>
      <c r="BC33" s="2"/>
      <c r="BD33" s="2"/>
      <c r="BE33" s="2">
        <v>1</v>
      </c>
      <c r="BJ33" s="2"/>
      <c r="BK33" s="2">
        <v>1</v>
      </c>
      <c r="BL33" s="2"/>
      <c r="BM33" s="2"/>
      <c r="BN33" s="2"/>
      <c r="BS33" s="2"/>
      <c r="BT33" s="3">
        <v>1</v>
      </c>
      <c r="BU33" s="3"/>
      <c r="BY33" s="3">
        <v>4</v>
      </c>
      <c r="CA33" s="3"/>
      <c r="CB33" s="3"/>
      <c r="CC33" s="3"/>
      <c r="CD33" s="3"/>
      <c r="CE33" s="3"/>
      <c r="CG33" s="3"/>
      <c r="CH33" s="3"/>
      <c r="CI33" s="3"/>
      <c r="CK33" s="3">
        <v>16</v>
      </c>
      <c r="CL33" s="3">
        <v>1</v>
      </c>
      <c r="CM33" s="3"/>
      <c r="CN33" s="3"/>
      <c r="CO33" s="3"/>
      <c r="CP33" s="3">
        <v>26</v>
      </c>
      <c r="CQ33" s="3">
        <v>3</v>
      </c>
      <c r="CR33" s="3"/>
      <c r="CS33" s="3">
        <v>2</v>
      </c>
      <c r="CV33" s="2">
        <v>1</v>
      </c>
      <c r="CX33" s="3"/>
      <c r="CZ33" s="3"/>
      <c r="DA33" s="3"/>
      <c r="DB33" s="3"/>
      <c r="DF33" s="2"/>
      <c r="DG33" s="2"/>
      <c r="DH33" s="2"/>
      <c r="DI33" s="2"/>
      <c r="DJ33" s="2"/>
      <c r="DK33" s="1">
        <f t="shared" si="1"/>
        <v>69</v>
      </c>
      <c r="DL33" s="1">
        <f t="shared" si="2"/>
        <v>37</v>
      </c>
      <c r="DM33" s="1">
        <f t="shared" si="3"/>
        <v>31</v>
      </c>
      <c r="DN33" s="1">
        <f t="shared" si="4"/>
        <v>1</v>
      </c>
      <c r="DO33" s="1">
        <f t="shared" si="5"/>
        <v>53.623188405797109</v>
      </c>
      <c r="DP33" s="1">
        <f t="shared" si="6"/>
        <v>44.927536231884055</v>
      </c>
      <c r="DQ33" s="1">
        <f t="shared" si="7"/>
        <v>1.4492753623188406</v>
      </c>
      <c r="DS33">
        <f t="shared" si="12"/>
        <v>89.189189189189193</v>
      </c>
      <c r="DT33">
        <f t="shared" si="8"/>
        <v>10.810810810810807</v>
      </c>
      <c r="DV33" s="1">
        <f t="shared" si="13"/>
        <v>2.7027027027027026</v>
      </c>
      <c r="DW33" s="1">
        <f t="shared" si="14"/>
        <v>24.324324324324326</v>
      </c>
      <c r="DX33" s="1">
        <f t="shared" si="9"/>
        <v>0</v>
      </c>
      <c r="DY33">
        <f t="shared" si="15"/>
        <v>45.945945945945951</v>
      </c>
      <c r="DZ33">
        <f t="shared" si="16"/>
        <v>0</v>
      </c>
      <c r="EA33">
        <f t="shared" si="17"/>
        <v>16.21621621621621</v>
      </c>
      <c r="EB33" s="1">
        <f t="shared" si="18"/>
        <v>0</v>
      </c>
      <c r="EC33" s="1">
        <f t="shared" si="10"/>
        <v>0</v>
      </c>
      <c r="ED33" s="1">
        <f t="shared" si="19"/>
        <v>2.7027027027027026</v>
      </c>
      <c r="EE33" s="1">
        <f t="shared" si="20"/>
        <v>0</v>
      </c>
      <c r="EF33" s="1">
        <f t="shared" si="21"/>
        <v>0</v>
      </c>
      <c r="EG33" s="1">
        <f t="shared" si="11"/>
        <v>8.1081081081081052</v>
      </c>
      <c r="EH33" s="1">
        <f t="shared" si="22"/>
        <v>0</v>
      </c>
    </row>
    <row r="34" spans="1:138" s="1" customFormat="1" ht="16" x14ac:dyDescent="0.2">
      <c r="A34" s="1" t="s">
        <v>141</v>
      </c>
      <c r="B34" s="3">
        <v>113</v>
      </c>
      <c r="C34" s="3">
        <v>696</v>
      </c>
      <c r="D34" s="3" t="s">
        <v>122</v>
      </c>
      <c r="E34" s="3">
        <v>58</v>
      </c>
      <c r="F34" s="3" t="s">
        <v>198</v>
      </c>
      <c r="G34" s="4" t="s">
        <v>199</v>
      </c>
      <c r="H34" s="3"/>
      <c r="I34" s="3">
        <v>58</v>
      </c>
      <c r="J34" s="3"/>
      <c r="K34" s="3"/>
      <c r="L34" s="3"/>
      <c r="M34" s="3">
        <v>598.47</v>
      </c>
      <c r="N34" s="3">
        <v>598.44000000000005</v>
      </c>
      <c r="O34" s="3">
        <v>598.45500000000004</v>
      </c>
      <c r="P34" s="3">
        <v>35.132650010034119</v>
      </c>
      <c r="Q34" s="3" t="s">
        <v>181</v>
      </c>
      <c r="R34" s="1">
        <f t="shared" si="0"/>
        <v>20</v>
      </c>
      <c r="S34" s="3">
        <v>1</v>
      </c>
      <c r="T34" s="3" t="s">
        <v>200</v>
      </c>
      <c r="U34" s="3"/>
      <c r="V34" s="3"/>
      <c r="X34" s="3"/>
      <c r="AA34" s="3">
        <v>6</v>
      </c>
      <c r="AD34" s="3"/>
      <c r="AG34" s="3">
        <v>1</v>
      </c>
      <c r="AI34" s="3"/>
      <c r="AJ34" s="3"/>
      <c r="AK34" s="3"/>
      <c r="AL34" s="3">
        <v>1</v>
      </c>
      <c r="AN34" s="3"/>
      <c r="AO34" s="3"/>
      <c r="AP34" s="3"/>
      <c r="AT34" s="3"/>
      <c r="AU34" s="3"/>
      <c r="AZ34" s="3"/>
      <c r="BA34" s="2"/>
      <c r="BB34" s="2"/>
      <c r="BC34" s="2"/>
      <c r="BD34" s="2"/>
      <c r="BE34" s="2">
        <v>1</v>
      </c>
      <c r="BJ34" s="2"/>
      <c r="BK34" s="2"/>
      <c r="BL34" s="2"/>
      <c r="BM34" s="2"/>
      <c r="BN34" s="2">
        <v>3</v>
      </c>
      <c r="BS34" s="2"/>
      <c r="BT34" s="3">
        <v>2</v>
      </c>
      <c r="BU34" s="3"/>
      <c r="BY34" s="3">
        <v>4</v>
      </c>
      <c r="CA34" s="3"/>
      <c r="CB34" s="3"/>
      <c r="CC34" s="3">
        <v>2</v>
      </c>
      <c r="CD34" s="3"/>
      <c r="CE34" s="3"/>
      <c r="CG34" s="3"/>
      <c r="CH34" s="3"/>
      <c r="CI34" s="3"/>
      <c r="CK34" s="3"/>
      <c r="CL34" s="3"/>
      <c r="CM34" s="3"/>
      <c r="CN34" s="3"/>
      <c r="CO34" s="3"/>
      <c r="CP34" s="3">
        <v>31</v>
      </c>
      <c r="CQ34" s="3">
        <v>5</v>
      </c>
      <c r="CR34" s="3"/>
      <c r="CS34" s="3">
        <v>1</v>
      </c>
      <c r="CV34" s="2"/>
      <c r="CX34" s="3"/>
      <c r="CZ34" s="3"/>
      <c r="DA34" s="3"/>
      <c r="DB34" s="3"/>
      <c r="DF34" s="2"/>
      <c r="DG34" s="2"/>
      <c r="DH34" s="2"/>
      <c r="DI34" s="2"/>
      <c r="DJ34" s="2"/>
      <c r="DK34" s="1">
        <f t="shared" si="1"/>
        <v>57</v>
      </c>
      <c r="DL34" s="1">
        <f t="shared" si="2"/>
        <v>20</v>
      </c>
      <c r="DM34" s="1">
        <f t="shared" si="3"/>
        <v>37</v>
      </c>
      <c r="DN34" s="1">
        <f t="shared" si="4"/>
        <v>0</v>
      </c>
      <c r="DO34" s="1">
        <f t="shared" si="5"/>
        <v>35.087719298245609</v>
      </c>
      <c r="DP34" s="1">
        <f t="shared" si="6"/>
        <v>64.912280701754383</v>
      </c>
      <c r="DQ34" s="1">
        <f t="shared" si="7"/>
        <v>0</v>
      </c>
      <c r="DS34">
        <f t="shared" si="12"/>
        <v>80</v>
      </c>
      <c r="DT34">
        <f t="shared" si="8"/>
        <v>20</v>
      </c>
      <c r="DV34" s="1">
        <f t="shared" si="13"/>
        <v>10</v>
      </c>
      <c r="DW34" s="1">
        <f t="shared" si="14"/>
        <v>30</v>
      </c>
      <c r="DX34" s="1">
        <f t="shared" si="9"/>
        <v>0</v>
      </c>
      <c r="DY34">
        <f t="shared" si="15"/>
        <v>0</v>
      </c>
      <c r="DZ34">
        <f t="shared" si="16"/>
        <v>15</v>
      </c>
      <c r="EA34">
        <f t="shared" si="17"/>
        <v>25</v>
      </c>
      <c r="EB34" s="1">
        <f t="shared" si="18"/>
        <v>10</v>
      </c>
      <c r="EC34" s="1">
        <f t="shared" si="10"/>
        <v>0</v>
      </c>
      <c r="ED34" s="1">
        <f t="shared" si="19"/>
        <v>0</v>
      </c>
      <c r="EE34" s="1">
        <f t="shared" si="20"/>
        <v>0</v>
      </c>
      <c r="EF34" s="1">
        <f t="shared" si="21"/>
        <v>5</v>
      </c>
      <c r="EG34" s="1">
        <f t="shared" si="11"/>
        <v>0</v>
      </c>
      <c r="EH34" s="1">
        <f t="shared" si="22"/>
        <v>5</v>
      </c>
    </row>
    <row r="35" spans="1:138" s="1" customFormat="1" ht="16" x14ac:dyDescent="0.2">
      <c r="A35" s="1" t="s">
        <v>141</v>
      </c>
      <c r="B35" s="3">
        <v>113</v>
      </c>
      <c r="C35" s="3">
        <v>696</v>
      </c>
      <c r="D35" s="3" t="s">
        <v>122</v>
      </c>
      <c r="E35" s="3">
        <v>59</v>
      </c>
      <c r="F35" s="3" t="s">
        <v>156</v>
      </c>
      <c r="G35" s="4" t="s">
        <v>201</v>
      </c>
      <c r="H35" s="3"/>
      <c r="I35" s="3">
        <v>70</v>
      </c>
      <c r="J35" s="3"/>
      <c r="K35" s="3"/>
      <c r="L35" s="3"/>
      <c r="M35" s="3">
        <v>613.41999999999996</v>
      </c>
      <c r="N35" s="3">
        <v>613.4</v>
      </c>
      <c r="O35" s="3">
        <v>613.41</v>
      </c>
      <c r="P35" s="3">
        <v>35.873947421232188</v>
      </c>
      <c r="Q35" s="3" t="s">
        <v>181</v>
      </c>
      <c r="R35" s="1">
        <f t="shared" si="0"/>
        <v>49</v>
      </c>
      <c r="S35" s="3">
        <v>1</v>
      </c>
      <c r="T35" s="3" t="s">
        <v>202</v>
      </c>
      <c r="U35" s="3"/>
      <c r="V35" s="3">
        <v>1</v>
      </c>
      <c r="X35" s="3"/>
      <c r="AA35" s="3">
        <v>6</v>
      </c>
      <c r="AD35" s="3"/>
      <c r="AG35" s="3"/>
      <c r="AI35" s="3">
        <v>1</v>
      </c>
      <c r="AJ35" s="3"/>
      <c r="AK35" s="3"/>
      <c r="AL35" s="3"/>
      <c r="AN35" s="3"/>
      <c r="AO35" s="3"/>
      <c r="AP35" s="3"/>
      <c r="AT35" s="3"/>
      <c r="AU35" s="3"/>
      <c r="AZ35" s="3"/>
      <c r="BA35" s="2"/>
      <c r="BB35" s="2"/>
      <c r="BC35" s="2"/>
      <c r="BD35" s="2"/>
      <c r="BE35" s="2"/>
      <c r="BJ35" s="2"/>
      <c r="BK35" s="2">
        <v>8</v>
      </c>
      <c r="BL35" s="2"/>
      <c r="BM35" s="2"/>
      <c r="BN35" s="2"/>
      <c r="BS35" s="2"/>
      <c r="BT35" s="3">
        <v>1</v>
      </c>
      <c r="BU35" s="3"/>
      <c r="BY35" s="3">
        <v>7</v>
      </c>
      <c r="CA35" s="3">
        <v>4</v>
      </c>
      <c r="CB35" s="3"/>
      <c r="CC35" s="3">
        <v>1</v>
      </c>
      <c r="CD35" s="3"/>
      <c r="CE35" s="3"/>
      <c r="CG35" s="3"/>
      <c r="CH35" s="3"/>
      <c r="CI35" s="3">
        <v>11</v>
      </c>
      <c r="CK35" s="3">
        <v>9</v>
      </c>
      <c r="CL35" s="3"/>
      <c r="CM35" s="3"/>
      <c r="CN35" s="3"/>
      <c r="CO35" s="3">
        <v>1</v>
      </c>
      <c r="CP35" s="3">
        <v>81</v>
      </c>
      <c r="CQ35" s="3">
        <v>15</v>
      </c>
      <c r="CR35" s="3"/>
      <c r="CS35" s="3">
        <v>2</v>
      </c>
      <c r="CV35" s="2">
        <v>1</v>
      </c>
      <c r="CX35" s="3"/>
      <c r="CZ35" s="3"/>
      <c r="DA35" s="3"/>
      <c r="DB35" s="3">
        <v>3</v>
      </c>
      <c r="DF35" s="2"/>
      <c r="DG35" s="2"/>
      <c r="DH35" s="2"/>
      <c r="DI35" s="2"/>
      <c r="DJ35" s="2"/>
      <c r="DK35" s="1">
        <f t="shared" si="1"/>
        <v>149</v>
      </c>
      <c r="DL35" s="1">
        <f t="shared" si="2"/>
        <v>49</v>
      </c>
      <c r="DM35" s="1">
        <f t="shared" si="3"/>
        <v>99</v>
      </c>
      <c r="DN35" s="1">
        <f t="shared" si="4"/>
        <v>1</v>
      </c>
      <c r="DO35" s="1">
        <f t="shared" si="5"/>
        <v>32.885906040268459</v>
      </c>
      <c r="DP35" s="1">
        <f t="shared" si="6"/>
        <v>66.442953020134226</v>
      </c>
      <c r="DQ35" s="1">
        <f t="shared" si="7"/>
        <v>0.67114093959731547</v>
      </c>
      <c r="DS35">
        <f t="shared" si="12"/>
        <v>73.469387755102048</v>
      </c>
      <c r="DT35">
        <f t="shared" si="8"/>
        <v>26.530612244897952</v>
      </c>
      <c r="DV35" s="1">
        <f t="shared" si="13"/>
        <v>2.0408163265306123</v>
      </c>
      <c r="DW35" s="1">
        <f t="shared" si="14"/>
        <v>12.244897959183673</v>
      </c>
      <c r="DX35" s="1">
        <f t="shared" si="9"/>
        <v>0</v>
      </c>
      <c r="DY35">
        <f t="shared" si="15"/>
        <v>48.979591836734691</v>
      </c>
      <c r="DZ35">
        <f t="shared" si="16"/>
        <v>0</v>
      </c>
      <c r="EA35">
        <f t="shared" si="17"/>
        <v>10.204081632653072</v>
      </c>
      <c r="EB35" s="1">
        <f t="shared" si="18"/>
        <v>2.0408163265306123</v>
      </c>
      <c r="EC35" s="1">
        <f t="shared" si="10"/>
        <v>0</v>
      </c>
      <c r="ED35" s="1">
        <f t="shared" si="19"/>
        <v>16.326530612244898</v>
      </c>
      <c r="EE35" s="1">
        <f t="shared" si="20"/>
        <v>0</v>
      </c>
      <c r="EF35" s="1">
        <f t="shared" si="21"/>
        <v>0</v>
      </c>
      <c r="EG35" s="1">
        <f t="shared" si="11"/>
        <v>8.1632653061224403</v>
      </c>
      <c r="EH35" s="1">
        <f t="shared" si="22"/>
        <v>0</v>
      </c>
    </row>
    <row r="36" spans="1:138" s="1" customFormat="1" ht="16" x14ac:dyDescent="0.2">
      <c r="A36" s="1" t="s">
        <v>141</v>
      </c>
      <c r="B36" s="3">
        <v>113</v>
      </c>
      <c r="C36" s="3">
        <v>696</v>
      </c>
      <c r="D36" s="3" t="s">
        <v>122</v>
      </c>
      <c r="E36" s="3">
        <v>60</v>
      </c>
      <c r="F36" s="3" t="s">
        <v>156</v>
      </c>
      <c r="G36" s="4" t="s">
        <v>183</v>
      </c>
      <c r="H36" s="3"/>
      <c r="I36" s="3">
        <v>61</v>
      </c>
      <c r="J36" s="3"/>
      <c r="K36" s="3"/>
      <c r="L36" s="3"/>
      <c r="M36" s="3">
        <v>623.38</v>
      </c>
      <c r="N36" s="3">
        <v>623.35</v>
      </c>
      <c r="O36" s="3">
        <v>623.36500000000001</v>
      </c>
      <c r="P36" s="3">
        <v>36.388501350135016</v>
      </c>
      <c r="Q36" s="3" t="s">
        <v>181</v>
      </c>
      <c r="R36" s="1">
        <f t="shared" si="0"/>
        <v>18</v>
      </c>
      <c r="S36" s="3">
        <v>1</v>
      </c>
      <c r="T36" s="3" t="s">
        <v>203</v>
      </c>
      <c r="U36" s="3"/>
      <c r="V36" s="3"/>
      <c r="X36" s="3"/>
      <c r="AA36" s="3">
        <v>5</v>
      </c>
      <c r="AD36" s="3"/>
      <c r="AG36" s="3"/>
      <c r="AI36" s="3">
        <v>2</v>
      </c>
      <c r="AJ36" s="3"/>
      <c r="AK36" s="3"/>
      <c r="AL36" s="3">
        <v>1</v>
      </c>
      <c r="AN36" s="3"/>
      <c r="AO36" s="3"/>
      <c r="AP36" s="3"/>
      <c r="AT36" s="3"/>
      <c r="AU36" s="3"/>
      <c r="AZ36" s="3"/>
      <c r="BA36" s="2"/>
      <c r="BB36" s="2"/>
      <c r="BC36" s="2"/>
      <c r="BD36" s="2"/>
      <c r="BE36" s="2">
        <v>1</v>
      </c>
      <c r="BJ36" s="2"/>
      <c r="BK36" s="2">
        <v>2</v>
      </c>
      <c r="BL36" s="2"/>
      <c r="BM36" s="2"/>
      <c r="BN36" s="2"/>
      <c r="BS36" s="2"/>
      <c r="BT36" s="3">
        <v>1</v>
      </c>
      <c r="BU36" s="3"/>
      <c r="BY36" s="3">
        <v>1</v>
      </c>
      <c r="CA36" s="3">
        <v>1</v>
      </c>
      <c r="CB36" s="3">
        <v>1</v>
      </c>
      <c r="CC36" s="3"/>
      <c r="CD36" s="3"/>
      <c r="CE36" s="3"/>
      <c r="CG36" s="3"/>
      <c r="CH36" s="3"/>
      <c r="CI36" s="3"/>
      <c r="CK36" s="3">
        <v>3</v>
      </c>
      <c r="CL36" s="3"/>
      <c r="CM36" s="3"/>
      <c r="CN36" s="3"/>
      <c r="CO36" s="3"/>
      <c r="CP36" s="3">
        <v>59</v>
      </c>
      <c r="CQ36" s="3">
        <v>16</v>
      </c>
      <c r="CR36" s="3"/>
      <c r="CS36" s="3">
        <v>3</v>
      </c>
      <c r="CV36" s="2"/>
      <c r="CX36" s="3"/>
      <c r="CZ36" s="3"/>
      <c r="DA36" s="3"/>
      <c r="DB36" s="3">
        <v>6</v>
      </c>
      <c r="DF36" s="2"/>
      <c r="DG36" s="2"/>
      <c r="DH36" s="2"/>
      <c r="DI36" s="2"/>
      <c r="DJ36" s="2"/>
      <c r="DK36" s="1">
        <f t="shared" si="1"/>
        <v>96</v>
      </c>
      <c r="DL36" s="1">
        <f t="shared" si="2"/>
        <v>18</v>
      </c>
      <c r="DM36" s="1">
        <f t="shared" si="3"/>
        <v>78</v>
      </c>
      <c r="DN36" s="1">
        <f t="shared" si="4"/>
        <v>0</v>
      </c>
      <c r="DO36" s="1">
        <f t="shared" si="5"/>
        <v>18.75</v>
      </c>
      <c r="DP36" s="1">
        <f t="shared" si="6"/>
        <v>81.25</v>
      </c>
      <c r="DQ36" s="1">
        <f t="shared" si="7"/>
        <v>0</v>
      </c>
      <c r="DS36">
        <f t="shared" si="12"/>
        <v>72.222222222222214</v>
      </c>
      <c r="DT36">
        <f t="shared" si="8"/>
        <v>27.777777777777786</v>
      </c>
      <c r="DV36" s="1">
        <f t="shared" si="13"/>
        <v>5.5555555555555554</v>
      </c>
      <c r="DW36" s="1">
        <f t="shared" si="14"/>
        <v>27.777777777777779</v>
      </c>
      <c r="DX36" s="1">
        <f t="shared" si="9"/>
        <v>0</v>
      </c>
      <c r="DY36">
        <f t="shared" si="15"/>
        <v>27.777777777777779</v>
      </c>
      <c r="DZ36">
        <f t="shared" si="16"/>
        <v>0</v>
      </c>
      <c r="EA36">
        <f t="shared" si="17"/>
        <v>11.1111111111111</v>
      </c>
      <c r="EB36" s="1">
        <f t="shared" si="18"/>
        <v>0</v>
      </c>
      <c r="EC36" s="1">
        <f t="shared" si="10"/>
        <v>0</v>
      </c>
      <c r="ED36" s="1">
        <f t="shared" si="19"/>
        <v>11.111111111111111</v>
      </c>
      <c r="EE36" s="1">
        <f t="shared" si="20"/>
        <v>0</v>
      </c>
      <c r="EF36" s="1">
        <f t="shared" si="21"/>
        <v>0</v>
      </c>
      <c r="EG36" s="1">
        <f t="shared" si="11"/>
        <v>11.111111111111121</v>
      </c>
      <c r="EH36" s="1">
        <f t="shared" si="22"/>
        <v>5.5555555555555554</v>
      </c>
    </row>
    <row r="37" spans="1:138" s="1" customFormat="1" ht="16" x14ac:dyDescent="0.2">
      <c r="A37" s="1" t="s">
        <v>141</v>
      </c>
      <c r="B37" s="3">
        <v>113</v>
      </c>
      <c r="C37" s="3">
        <v>696</v>
      </c>
      <c r="D37" s="3" t="s">
        <v>122</v>
      </c>
      <c r="E37" s="3">
        <v>61</v>
      </c>
      <c r="F37" s="3" t="s">
        <v>142</v>
      </c>
      <c r="G37" s="4" t="s">
        <v>204</v>
      </c>
      <c r="H37" s="3"/>
      <c r="I37" s="3">
        <v>62</v>
      </c>
      <c r="J37" s="3"/>
      <c r="K37" s="3"/>
      <c r="L37" s="3"/>
      <c r="M37" s="3">
        <v>626.83000000000004</v>
      </c>
      <c r="N37" s="3">
        <v>626.80999999999995</v>
      </c>
      <c r="O37" s="3">
        <v>626.82000000000005</v>
      </c>
      <c r="P37" s="3">
        <v>36.59685868586859</v>
      </c>
      <c r="Q37" s="3" t="s">
        <v>181</v>
      </c>
      <c r="R37" s="1">
        <f t="shared" si="0"/>
        <v>22.5</v>
      </c>
      <c r="S37" s="3">
        <v>1</v>
      </c>
      <c r="T37" s="3" t="s">
        <v>205</v>
      </c>
      <c r="U37" s="3"/>
      <c r="V37" s="3"/>
      <c r="X37" s="3"/>
      <c r="AA37" s="3">
        <v>4</v>
      </c>
      <c r="AD37" s="3"/>
      <c r="AG37" s="3"/>
      <c r="AI37" s="3">
        <v>2</v>
      </c>
      <c r="AJ37" s="3"/>
      <c r="AK37" s="3"/>
      <c r="AL37" s="3">
        <v>1.5</v>
      </c>
      <c r="AN37" s="3"/>
      <c r="AO37" s="3"/>
      <c r="AP37" s="3"/>
      <c r="AT37" s="3"/>
      <c r="AU37" s="3"/>
      <c r="AZ37" s="3"/>
      <c r="BA37" s="2"/>
      <c r="BB37" s="2"/>
      <c r="BC37" s="2"/>
      <c r="BD37" s="2"/>
      <c r="BE37" s="2"/>
      <c r="BJ37" s="2"/>
      <c r="BK37" s="2"/>
      <c r="BL37" s="2"/>
      <c r="BM37" s="2"/>
      <c r="BN37" s="2"/>
      <c r="BS37" s="2"/>
      <c r="BT37" s="3">
        <v>1</v>
      </c>
      <c r="BU37" s="3"/>
      <c r="BY37" s="3">
        <v>8</v>
      </c>
      <c r="CA37" s="3">
        <v>1</v>
      </c>
      <c r="CB37" s="3">
        <v>1</v>
      </c>
      <c r="CC37" s="3"/>
      <c r="CD37" s="3"/>
      <c r="CE37" s="3"/>
      <c r="CG37" s="3"/>
      <c r="CH37" s="3"/>
      <c r="CI37" s="3"/>
      <c r="CK37" s="3">
        <v>4</v>
      </c>
      <c r="CL37" s="3"/>
      <c r="CM37" s="3"/>
      <c r="CN37" s="3"/>
      <c r="CO37" s="3">
        <v>3</v>
      </c>
      <c r="CP37" s="3">
        <v>80</v>
      </c>
      <c r="CQ37" s="3">
        <v>20</v>
      </c>
      <c r="CR37" s="3"/>
      <c r="CS37" s="3">
        <v>6</v>
      </c>
      <c r="CV37" s="2"/>
      <c r="CX37" s="3"/>
      <c r="CZ37" s="3"/>
      <c r="DA37" s="3"/>
      <c r="DB37" s="3">
        <v>6</v>
      </c>
      <c r="DF37" s="2"/>
      <c r="DG37" s="2"/>
      <c r="DH37" s="2"/>
      <c r="DI37" s="2"/>
      <c r="DJ37" s="2"/>
      <c r="DK37" s="1">
        <f t="shared" si="1"/>
        <v>131.5</v>
      </c>
      <c r="DL37" s="1">
        <f t="shared" si="2"/>
        <v>22.5</v>
      </c>
      <c r="DM37" s="1">
        <f t="shared" si="3"/>
        <v>109</v>
      </c>
      <c r="DN37" s="1">
        <f t="shared" si="4"/>
        <v>0</v>
      </c>
      <c r="DO37" s="1">
        <f t="shared" si="5"/>
        <v>17.110266159695815</v>
      </c>
      <c r="DP37" s="1">
        <f t="shared" si="6"/>
        <v>82.889733840304174</v>
      </c>
      <c r="DQ37" s="1">
        <f t="shared" si="7"/>
        <v>0</v>
      </c>
      <c r="DS37">
        <f t="shared" si="12"/>
        <v>84.444444444444443</v>
      </c>
      <c r="DT37">
        <f t="shared" si="8"/>
        <v>15.555555555555557</v>
      </c>
      <c r="DV37" s="1">
        <f t="shared" si="13"/>
        <v>4.4444444444444446</v>
      </c>
      <c r="DW37" s="1">
        <f t="shared" si="14"/>
        <v>17.777777777777779</v>
      </c>
      <c r="DX37" s="1">
        <f t="shared" si="9"/>
        <v>0</v>
      </c>
      <c r="DY37">
        <f t="shared" si="15"/>
        <v>26.666666666666668</v>
      </c>
      <c r="DZ37">
        <f t="shared" si="16"/>
        <v>0</v>
      </c>
      <c r="EA37">
        <f t="shared" si="17"/>
        <v>35.555555555555557</v>
      </c>
      <c r="EB37" s="1">
        <f t="shared" si="18"/>
        <v>0</v>
      </c>
      <c r="EC37" s="1">
        <f t="shared" si="10"/>
        <v>0</v>
      </c>
      <c r="ED37" s="1">
        <f t="shared" si="19"/>
        <v>0</v>
      </c>
      <c r="EE37" s="1">
        <f t="shared" si="20"/>
        <v>0</v>
      </c>
      <c r="EF37" s="1">
        <f t="shared" si="21"/>
        <v>0</v>
      </c>
      <c r="EG37" s="1">
        <f t="shared" si="11"/>
        <v>8.8888888888888893</v>
      </c>
      <c r="EH37" s="1">
        <f t="shared" si="22"/>
        <v>6.666666666666667</v>
      </c>
    </row>
    <row r="38" spans="1:138" ht="16" x14ac:dyDescent="0.2">
      <c r="DS38" s="1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E944C-AA36-CF40-923B-0F4E526F306C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4333852847DA43A5F5144988A26190" ma:contentTypeVersion="12" ma:contentTypeDescription="Create a new document." ma:contentTypeScope="" ma:versionID="2b7c04a103e78ec4670ab8ec00855020">
  <xsd:schema xmlns:xsd="http://www.w3.org/2001/XMLSchema" xmlns:xs="http://www.w3.org/2001/XMLSchema" xmlns:p="http://schemas.microsoft.com/office/2006/metadata/properties" xmlns:ns2="a2183c67-a5f1-4696-a9e7-47ec955d8735" xmlns:ns3="3028d67a-e18c-4271-abeb-0f9f7aa46ab0" targetNamespace="http://schemas.microsoft.com/office/2006/metadata/properties" ma:root="true" ma:fieldsID="b8b0293fb1dd5ac81e065eef8e58b29e" ns2:_="" ns3:_="">
    <xsd:import namespace="a2183c67-a5f1-4696-a9e7-47ec955d8735"/>
    <xsd:import namespace="3028d67a-e18c-4271-abeb-0f9f7aa46a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83c67-a5f1-4696-a9e7-47ec955d87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8d67a-e18c-4271-abeb-0f9f7aa46ab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595C0F-7925-4CE9-A04D-CE75B30F2C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83c67-a5f1-4696-a9e7-47ec955d8735"/>
    <ds:schemaRef ds:uri="3028d67a-e18c-4271-abeb-0f9f7aa46a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ED2A4-ECAA-4E0F-991B-6008A2B120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596EF-7F98-48EE-B127-97D5F4DBC6DE}">
  <ds:schemaRefs>
    <ds:schemaRef ds:uri="http://purl.org/dc/terms/"/>
    <ds:schemaRef ds:uri="a2183c67-a5f1-4696-a9e7-47ec955d8735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3028d67a-e18c-4271-abeb-0f9f7aa46ab0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696 combined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Frida Snilstveit Hoem</cp:lastModifiedBy>
  <cp:revision/>
  <dcterms:created xsi:type="dcterms:W3CDTF">2023-08-09T15:21:12Z</dcterms:created>
  <dcterms:modified xsi:type="dcterms:W3CDTF">2024-05-01T09:52:16Z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0x010100A74333852847DA43A5F5144988A26190</vt:lpwstr>
  </property>
</Properties>
</file>